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6645" yWindow="420" windowWidth="17865" windowHeight="15330"/>
  </bookViews>
  <sheets>
    <sheet name="2021" sheetId="3" r:id="rId1"/>
    <sheet name="2020" sheetId="2" r:id="rId2"/>
    <sheet name="2019" sheetId="1" r:id="rId3"/>
  </sheets>
  <definedNames>
    <definedName name="_xlnm.Print_Area" localSheetId="2">'2019'!$A$1:$H$12</definedName>
    <definedName name="_xlnm.Print_Area" localSheetId="1">'2020'!$A$1:$H$34</definedName>
    <definedName name="_xlnm.Print_Area" localSheetId="0">'2021'!$A$1:$H$35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2" i="3"/>
  <c r="E41"/>
  <c r="E40"/>
  <c r="E39"/>
  <c r="E38"/>
  <c r="E37"/>
  <c r="G34"/>
  <c r="D34"/>
  <c r="F34" s="1"/>
  <c r="H34" s="1"/>
  <c r="G33"/>
  <c r="E33"/>
  <c r="D33"/>
  <c r="F33" s="1"/>
  <c r="H33" s="1"/>
  <c r="G32"/>
  <c r="D32"/>
  <c r="E32" s="1"/>
  <c r="G31"/>
  <c r="E31"/>
  <c r="D31"/>
  <c r="F31" s="1"/>
  <c r="H31" s="1"/>
  <c r="G30"/>
  <c r="D30"/>
  <c r="E30" s="1"/>
  <c r="G29"/>
  <c r="E29"/>
  <c r="D29"/>
  <c r="F29" s="1"/>
  <c r="H29" s="1"/>
  <c r="G28"/>
  <c r="D28"/>
  <c r="F28" s="1"/>
  <c r="H28" s="1"/>
  <c r="G27"/>
  <c r="E27"/>
  <c r="D27"/>
  <c r="F27" s="1"/>
  <c r="H27" s="1"/>
  <c r="G26"/>
  <c r="D26"/>
  <c r="F26" s="1"/>
  <c r="H26" s="1"/>
  <c r="G23"/>
  <c r="E23"/>
  <c r="D23"/>
  <c r="F23" s="1"/>
  <c r="H23" s="1"/>
  <c r="G22"/>
  <c r="D22"/>
  <c r="F22" s="1"/>
  <c r="H22" s="1"/>
  <c r="G21"/>
  <c r="E21"/>
  <c r="D21"/>
  <c r="F21" s="1"/>
  <c r="H21" s="1"/>
  <c r="G20"/>
  <c r="D20"/>
  <c r="F20" s="1"/>
  <c r="H20" s="1"/>
  <c r="G19"/>
  <c r="E19"/>
  <c r="D19"/>
  <c r="F19" s="1"/>
  <c r="H19" s="1"/>
  <c r="G18"/>
  <c r="D18"/>
  <c r="F18" s="1"/>
  <c r="H18" s="1"/>
  <c r="G17"/>
  <c r="E17"/>
  <c r="D17"/>
  <c r="F17" s="1"/>
  <c r="H17" s="1"/>
  <c r="G16"/>
  <c r="D16"/>
  <c r="E16" s="1"/>
  <c r="G15"/>
  <c r="E15"/>
  <c r="D15"/>
  <c r="F15" s="1"/>
  <c r="H15" s="1"/>
  <c r="G12"/>
  <c r="D12"/>
  <c r="F12" s="1"/>
  <c r="H12" s="1"/>
  <c r="G11"/>
  <c r="E11"/>
  <c r="D11"/>
  <c r="F11" s="1"/>
  <c r="H11" s="1"/>
  <c r="G10"/>
  <c r="D10"/>
  <c r="F10" s="1"/>
  <c r="H10" s="1"/>
  <c r="G9"/>
  <c r="E9"/>
  <c r="D9"/>
  <c r="F9" s="1"/>
  <c r="H9" s="1"/>
  <c r="G8"/>
  <c r="D8"/>
  <c r="E8" s="1"/>
  <c r="G7"/>
  <c r="E7"/>
  <c r="D7"/>
  <c r="F7" s="1"/>
  <c r="H7" s="1"/>
  <c r="G6"/>
  <c r="D6"/>
  <c r="F6" s="1"/>
  <c r="H6" s="1"/>
  <c r="G5"/>
  <c r="E5"/>
  <c r="D5"/>
  <c r="F5" s="1"/>
  <c r="H5" s="1"/>
  <c r="G4"/>
  <c r="D4"/>
  <c r="E4" s="1"/>
  <c r="F42" l="1"/>
  <c r="F40"/>
  <c r="F38"/>
  <c r="F4"/>
  <c r="H4" s="1"/>
  <c r="F8"/>
  <c r="H8" s="1"/>
  <c r="F16"/>
  <c r="H16" s="1"/>
  <c r="F30"/>
  <c r="H30" s="1"/>
  <c r="F32"/>
  <c r="H32" s="1"/>
  <c r="E6"/>
  <c r="E10"/>
  <c r="E12"/>
  <c r="E18"/>
  <c r="E20"/>
  <c r="E22"/>
  <c r="E26"/>
  <c r="E28"/>
  <c r="E34"/>
  <c r="E42" i="2"/>
  <c r="E41"/>
  <c r="E40"/>
  <c r="E39"/>
  <c r="E38"/>
  <c r="E37"/>
  <c r="G34"/>
  <c r="D34"/>
  <c r="E34" s="1"/>
  <c r="G33"/>
  <c r="D33"/>
  <c r="F33" s="1"/>
  <c r="H33" s="1"/>
  <c r="G32"/>
  <c r="D32"/>
  <c r="E32" s="1"/>
  <c r="G31"/>
  <c r="D31"/>
  <c r="F31" s="1"/>
  <c r="H31" s="1"/>
  <c r="G30"/>
  <c r="D30"/>
  <c r="E30" s="1"/>
  <c r="G29"/>
  <c r="E29"/>
  <c r="D29"/>
  <c r="F29" s="1"/>
  <c r="H29" s="1"/>
  <c r="G28"/>
  <c r="D28"/>
  <c r="E28" s="1"/>
  <c r="G27"/>
  <c r="D27"/>
  <c r="F27" s="1"/>
  <c r="H27" s="1"/>
  <c r="G26"/>
  <c r="D26"/>
  <c r="E26" s="1"/>
  <c r="G23"/>
  <c r="D23"/>
  <c r="F23" s="1"/>
  <c r="H23" s="1"/>
  <c r="G22"/>
  <c r="D22"/>
  <c r="E22" s="1"/>
  <c r="G21"/>
  <c r="E21"/>
  <c r="D21"/>
  <c r="F21" s="1"/>
  <c r="H21" s="1"/>
  <c r="G20"/>
  <c r="D20"/>
  <c r="E20" s="1"/>
  <c r="G19"/>
  <c r="D19"/>
  <c r="F19" s="1"/>
  <c r="H19" s="1"/>
  <c r="G18"/>
  <c r="D18"/>
  <c r="E18" s="1"/>
  <c r="G17"/>
  <c r="D17"/>
  <c r="F17" s="1"/>
  <c r="H17" s="1"/>
  <c r="G16"/>
  <c r="D16"/>
  <c r="E16" s="1"/>
  <c r="G15"/>
  <c r="E15"/>
  <c r="D15"/>
  <c r="F15" s="1"/>
  <c r="H15" s="1"/>
  <c r="G12"/>
  <c r="D12"/>
  <c r="E12" s="1"/>
  <c r="G11"/>
  <c r="D11"/>
  <c r="F11" s="1"/>
  <c r="H11" s="1"/>
  <c r="G10"/>
  <c r="D10"/>
  <c r="E10" s="1"/>
  <c r="G9"/>
  <c r="D9"/>
  <c r="F9" s="1"/>
  <c r="H9" s="1"/>
  <c r="G8"/>
  <c r="D8"/>
  <c r="E8" s="1"/>
  <c r="G7"/>
  <c r="E7"/>
  <c r="D7"/>
  <c r="F7" s="1"/>
  <c r="H7" s="1"/>
  <c r="G6"/>
  <c r="D6"/>
  <c r="E6" s="1"/>
  <c r="G5"/>
  <c r="E5"/>
  <c r="D5"/>
  <c r="F5" s="1"/>
  <c r="H5" s="1"/>
  <c r="G4"/>
  <c r="D4"/>
  <c r="E4" s="1"/>
  <c r="E42" i="1"/>
  <c r="E41"/>
  <c r="F42" s="1"/>
  <c r="E40"/>
  <c r="E39"/>
  <c r="F40" s="1"/>
  <c r="E38"/>
  <c r="E37"/>
  <c r="F38" s="1"/>
  <c r="G34"/>
  <c r="D34"/>
  <c r="E34" s="1"/>
  <c r="G33"/>
  <c r="E33"/>
  <c r="D33"/>
  <c r="F33" s="1"/>
  <c r="H33" s="1"/>
  <c r="G32"/>
  <c r="D32"/>
  <c r="E32" s="1"/>
  <c r="G31"/>
  <c r="E31"/>
  <c r="D31"/>
  <c r="F31" s="1"/>
  <c r="H31" s="1"/>
  <c r="G30"/>
  <c r="D30"/>
  <c r="E30" s="1"/>
  <c r="G29"/>
  <c r="E29"/>
  <c r="D29"/>
  <c r="F29" s="1"/>
  <c r="H29" s="1"/>
  <c r="G28"/>
  <c r="D28"/>
  <c r="E28" s="1"/>
  <c r="G27"/>
  <c r="E27"/>
  <c r="D27"/>
  <c r="F27" s="1"/>
  <c r="H27" s="1"/>
  <c r="G26"/>
  <c r="D26"/>
  <c r="E26" s="1"/>
  <c r="G23"/>
  <c r="E23"/>
  <c r="D23"/>
  <c r="F23" s="1"/>
  <c r="H23" s="1"/>
  <c r="G22"/>
  <c r="D22"/>
  <c r="E22" s="1"/>
  <c r="G21"/>
  <c r="E21"/>
  <c r="D21"/>
  <c r="F21" s="1"/>
  <c r="H21" s="1"/>
  <c r="G20"/>
  <c r="D20"/>
  <c r="E20" s="1"/>
  <c r="G19"/>
  <c r="E19"/>
  <c r="D19"/>
  <c r="F19" s="1"/>
  <c r="H19" s="1"/>
  <c r="G18"/>
  <c r="D18"/>
  <c r="E18" s="1"/>
  <c r="G17"/>
  <c r="E17"/>
  <c r="D17"/>
  <c r="F17" s="1"/>
  <c r="H17" s="1"/>
  <c r="G16"/>
  <c r="D16"/>
  <c r="E16" s="1"/>
  <c r="G15"/>
  <c r="E15"/>
  <c r="D15"/>
  <c r="F15" s="1"/>
  <c r="H15" s="1"/>
  <c r="G12"/>
  <c r="D12"/>
  <c r="E12" s="1"/>
  <c r="G11"/>
  <c r="E11"/>
  <c r="D11"/>
  <c r="F11" s="1"/>
  <c r="H11" s="1"/>
  <c r="G10"/>
  <c r="D10"/>
  <c r="E10" s="1"/>
  <c r="G9"/>
  <c r="E9"/>
  <c r="D9"/>
  <c r="F9" s="1"/>
  <c r="H9" s="1"/>
  <c r="G8"/>
  <c r="D8"/>
  <c r="E8" s="1"/>
  <c r="G7"/>
  <c r="E7"/>
  <c r="D7"/>
  <c r="F7" s="1"/>
  <c r="H7" s="1"/>
  <c r="G6"/>
  <c r="D6"/>
  <c r="E6" s="1"/>
  <c r="G5"/>
  <c r="E5"/>
  <c r="D5"/>
  <c r="F5" s="1"/>
  <c r="H5" s="1"/>
  <c r="G4"/>
  <c r="D4"/>
  <c r="E4" s="1"/>
  <c r="F42" i="2" l="1"/>
  <c r="F40"/>
  <c r="F38"/>
  <c r="E33"/>
  <c r="E31"/>
  <c r="E27"/>
  <c r="E23"/>
  <c r="E19"/>
  <c r="E17"/>
  <c r="E11"/>
  <c r="E9"/>
  <c r="F4"/>
  <c r="H4" s="1"/>
  <c r="F6"/>
  <c r="H6" s="1"/>
  <c r="F8"/>
  <c r="H8" s="1"/>
  <c r="F10"/>
  <c r="H10" s="1"/>
  <c r="F12"/>
  <c r="H12" s="1"/>
  <c r="F16"/>
  <c r="H16" s="1"/>
  <c r="F18"/>
  <c r="H18" s="1"/>
  <c r="F20"/>
  <c r="H20" s="1"/>
  <c r="F22"/>
  <c r="H22" s="1"/>
  <c r="F26"/>
  <c r="H26" s="1"/>
  <c r="F28"/>
  <c r="H28" s="1"/>
  <c r="F30"/>
  <c r="H30" s="1"/>
  <c r="F32"/>
  <c r="H32" s="1"/>
  <c r="F34"/>
  <c r="H34" s="1"/>
  <c r="F4" i="1"/>
  <c r="H4" s="1"/>
  <c r="F6"/>
  <c r="H6" s="1"/>
  <c r="F8"/>
  <c r="H8" s="1"/>
  <c r="F10"/>
  <c r="H10" s="1"/>
  <c r="F12"/>
  <c r="H12" s="1"/>
  <c r="F16"/>
  <c r="H16" s="1"/>
  <c r="F18"/>
  <c r="H18" s="1"/>
  <c r="F20"/>
  <c r="H20" s="1"/>
  <c r="F22"/>
  <c r="H22" s="1"/>
  <c r="F26"/>
  <c r="H26" s="1"/>
  <c r="F28"/>
  <c r="H28" s="1"/>
  <c r="F30"/>
  <c r="H30" s="1"/>
  <c r="F32"/>
  <c r="H32" s="1"/>
  <c r="F34"/>
  <c r="H34" s="1"/>
</calcChain>
</file>

<file path=xl/sharedStrings.xml><?xml version="1.0" encoding="utf-8"?>
<sst xmlns="http://schemas.openxmlformats.org/spreadsheetml/2006/main" count="210" uniqueCount="23">
  <si>
    <t>경감(공단 92% 본인 8%)</t>
  </si>
  <si>
    <t>경감(공단 88% 본인12%)</t>
  </si>
  <si>
    <t>2019년 장기요양 월 이용료</t>
  </si>
  <si>
    <t>일반(공단 80% 본인 20%)</t>
  </si>
  <si>
    <t>1등급</t>
  </si>
  <si>
    <t>등급</t>
  </si>
  <si>
    <t>본인부담금</t>
  </si>
  <si>
    <t>공단부담금</t>
  </si>
  <si>
    <t>1일수가</t>
  </si>
  <si>
    <t>위의 금액외에 약제비 및 병원진료비는 개인부담입니다.</t>
  </si>
  <si>
    <t>3등급
4등급
5등급</t>
  </si>
  <si>
    <t>간식비</t>
  </si>
  <si>
    <t>비급여</t>
  </si>
  <si>
    <t>기준</t>
  </si>
  <si>
    <t>식재료</t>
  </si>
  <si>
    <t>자부담</t>
  </si>
  <si>
    <t>31일</t>
  </si>
  <si>
    <t>총합계</t>
  </si>
  <si>
    <t>28일</t>
  </si>
  <si>
    <t>2등급</t>
  </si>
  <si>
    <t>30일</t>
  </si>
  <si>
    <t>2020년 장기요양 월 이용료</t>
    <phoneticPr fontId="9" type="noConversion"/>
  </si>
  <si>
    <t>2021년 장기요양 월 이용료</t>
    <phoneticPr fontId="9" type="noConversion"/>
  </si>
</sst>
</file>

<file path=xl/styles.xml><?xml version="1.0" encoding="utf-8"?>
<styleSheet xmlns="http://schemas.openxmlformats.org/spreadsheetml/2006/main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0">
    <font>
      <sz val="11"/>
      <color rgb="FF000000"/>
      <name val="맑은 고딕"/>
    </font>
    <font>
      <sz val="2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4"/>
      <color rgb="FFFF0000"/>
      <name val="굴림체"/>
      <family val="3"/>
      <charset val="129"/>
    </font>
    <font>
      <b/>
      <sz val="12"/>
      <color rgb="FFFF0000"/>
      <name val="맑은 고딕"/>
      <family val="3"/>
      <charset val="129"/>
    </font>
    <font>
      <b/>
      <sz val="14"/>
      <color rgb="FF000000"/>
      <name val="굴림체"/>
      <family val="3"/>
      <charset val="129"/>
    </font>
    <font>
      <sz val="18"/>
      <color rgb="FFFF0000"/>
      <name val="맑은 고딕"/>
      <family val="3"/>
      <charset val="129"/>
    </font>
    <font>
      <sz val="1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D7DDE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9C9C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8" fillId="0" borderId="0">
      <alignment vertical="center"/>
    </xf>
  </cellStyleXfs>
  <cellXfs count="92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42" fontId="2" fillId="0" borderId="5" xfId="0" applyNumberFormat="1" applyFont="1" applyBorder="1" applyAlignment="1">
      <alignment horizontal="center" vertical="center"/>
    </xf>
    <xf numFmtId="42" fontId="2" fillId="0" borderId="5" xfId="1" applyNumberFormat="1" applyFont="1" applyBorder="1" applyAlignment="1">
      <alignment horizontal="center" vertical="center"/>
    </xf>
    <xf numFmtId="42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41" fontId="2" fillId="0" borderId="7" xfId="1" applyNumberFormat="1" applyFont="1" applyBorder="1">
      <alignment vertical="center"/>
    </xf>
    <xf numFmtId="41" fontId="2" fillId="0" borderId="8" xfId="1" applyNumberFormat="1" applyFont="1" applyBorder="1" applyAlignment="1">
      <alignment horizontal="center" vertical="center"/>
    </xf>
    <xf numFmtId="41" fontId="4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41" fontId="2" fillId="0" borderId="10" xfId="1" applyNumberFormat="1" applyFont="1" applyBorder="1">
      <alignment vertical="center"/>
    </xf>
    <xf numFmtId="41" fontId="2" fillId="0" borderId="10" xfId="1" applyNumberFormat="1" applyFont="1" applyBorder="1" applyAlignment="1">
      <alignment horizontal="center" vertical="center"/>
    </xf>
    <xf numFmtId="41" fontId="2" fillId="0" borderId="11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1" fontId="2" fillId="0" borderId="5" xfId="1" applyNumberFormat="1" applyFont="1" applyBorder="1">
      <alignment vertical="center"/>
    </xf>
    <xf numFmtId="41" fontId="2" fillId="0" borderId="5" xfId="1" applyNumberFormat="1" applyFont="1" applyBorder="1" applyAlignment="1">
      <alignment horizontal="center" vertical="center"/>
    </xf>
    <xf numFmtId="41" fontId="2" fillId="0" borderId="6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41" fontId="2" fillId="0" borderId="12" xfId="1" applyNumberFormat="1" applyFont="1" applyBorder="1">
      <alignment vertical="center"/>
    </xf>
    <xf numFmtId="41" fontId="4" fillId="0" borderId="13" xfId="0" applyNumberFormat="1" applyFont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  <xf numFmtId="41" fontId="2" fillId="3" borderId="7" xfId="1" applyNumberFormat="1" applyFont="1" applyFill="1" applyBorder="1">
      <alignment vertical="center"/>
    </xf>
    <xf numFmtId="41" fontId="2" fillId="3" borderId="8" xfId="1" applyNumberFormat="1" applyFont="1" applyFill="1" applyBorder="1" applyAlignment="1">
      <alignment horizontal="center" vertical="center"/>
    </xf>
    <xf numFmtId="41" fontId="4" fillId="3" borderId="14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41" fontId="2" fillId="3" borderId="10" xfId="1" applyNumberFormat="1" applyFont="1" applyFill="1" applyBorder="1">
      <alignment vertical="center"/>
    </xf>
    <xf numFmtId="41" fontId="2" fillId="3" borderId="10" xfId="1" applyNumberFormat="1" applyFont="1" applyFill="1" applyBorder="1" applyAlignment="1">
      <alignment horizontal="center" vertical="center"/>
    </xf>
    <xf numFmtId="41" fontId="2" fillId="3" borderId="1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41" fontId="2" fillId="3" borderId="5" xfId="1" applyNumberFormat="1" applyFont="1" applyFill="1" applyBorder="1">
      <alignment vertical="center"/>
    </xf>
    <xf numFmtId="41" fontId="2" fillId="3" borderId="5" xfId="1" applyNumberFormat="1" applyFont="1" applyFill="1" applyBorder="1" applyAlignment="1">
      <alignment horizontal="center" vertical="center"/>
    </xf>
    <xf numFmtId="41" fontId="2" fillId="3" borderId="15" xfId="0" applyNumberFormat="1" applyFont="1" applyFill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41" fontId="2" fillId="0" borderId="8" xfId="1" applyNumberFormat="1" applyFont="1" applyBorder="1">
      <alignment vertical="center"/>
    </xf>
    <xf numFmtId="41" fontId="2" fillId="0" borderId="8" xfId="0" applyNumberFormat="1" applyFont="1" applyBorder="1" applyAlignment="1">
      <alignment horizontal="center" vertical="center"/>
    </xf>
    <xf numFmtId="41" fontId="2" fillId="0" borderId="10" xfId="0" applyNumberFormat="1" applyFont="1" applyBorder="1" applyAlignment="1">
      <alignment horizontal="center" vertical="center"/>
    </xf>
    <xf numFmtId="41" fontId="2" fillId="0" borderId="5" xfId="0" applyNumberFormat="1" applyFont="1" applyBorder="1" applyAlignment="1">
      <alignment horizontal="center" vertical="center"/>
    </xf>
    <xf numFmtId="41" fontId="2" fillId="0" borderId="12" xfId="0" applyNumberFormat="1" applyFont="1" applyBorder="1" applyAlignment="1">
      <alignment horizontal="center" vertical="center"/>
    </xf>
    <xf numFmtId="41" fontId="4" fillId="0" borderId="14" xfId="0" applyNumberFormat="1" applyFont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41" fontId="2" fillId="3" borderId="12" xfId="1" applyNumberFormat="1" applyFont="1" applyFill="1" applyBorder="1">
      <alignment vertical="center"/>
    </xf>
    <xf numFmtId="41" fontId="2" fillId="3" borderId="12" xfId="0" applyNumberFormat="1" applyFont="1" applyFill="1" applyBorder="1" applyAlignment="1">
      <alignment horizontal="center" vertical="center"/>
    </xf>
    <xf numFmtId="41" fontId="2" fillId="3" borderId="10" xfId="0" applyNumberFormat="1" applyFont="1" applyFill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3" fontId="5" fillId="3" borderId="12" xfId="0" applyNumberFormat="1" applyFont="1" applyFill="1" applyBorder="1" applyAlignment="1">
      <alignment horizontal="center" vertical="center"/>
    </xf>
    <xf numFmtId="41" fontId="2" fillId="3" borderId="5" xfId="0" applyNumberFormat="1" applyFont="1" applyFill="1" applyBorder="1" applyAlignment="1">
      <alignment horizontal="center" vertical="center"/>
    </xf>
    <xf numFmtId="0" fontId="1" fillId="0" borderId="0" xfId="0" applyFont="1">
      <alignment vertical="center"/>
    </xf>
    <xf numFmtId="42" fontId="0" fillId="0" borderId="0" xfId="0" applyNumberFormat="1">
      <alignment vertical="center"/>
    </xf>
    <xf numFmtId="42" fontId="0" fillId="0" borderId="0" xfId="1" applyNumberFormat="1" applyFont="1">
      <alignment vertical="center"/>
    </xf>
    <xf numFmtId="0" fontId="0" fillId="0" borderId="16" xfId="0" applyBorder="1">
      <alignment vertical="center"/>
    </xf>
    <xf numFmtId="42" fontId="0" fillId="0" borderId="17" xfId="0" applyNumberFormat="1" applyBorder="1">
      <alignment vertical="center"/>
    </xf>
    <xf numFmtId="0" fontId="0" fillId="0" borderId="18" xfId="0" applyBorder="1">
      <alignment vertical="center"/>
    </xf>
    <xf numFmtId="42" fontId="0" fillId="0" borderId="19" xfId="0" applyNumberFormat="1" applyBorder="1">
      <alignment vertical="center"/>
    </xf>
    <xf numFmtId="3" fontId="2" fillId="3" borderId="7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3" fontId="2" fillId="3" borderId="7" xfId="0" applyNumberFormat="1" applyFont="1" applyFill="1" applyBorder="1" applyAlignment="1">
      <alignment horizontal="center" vertical="center"/>
    </xf>
    <xf numFmtId="3" fontId="2" fillId="3" borderId="10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2" fontId="0" fillId="0" borderId="22" xfId="1" applyNumberFormat="1" applyFont="1" applyBorder="1" applyAlignment="1">
      <alignment horizontal="center" vertical="center"/>
    </xf>
    <xf numFmtId="42" fontId="0" fillId="0" borderId="23" xfId="1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 vertical="center"/>
    </xf>
    <xf numFmtId="3" fontId="2" fillId="0" borderId="28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view="pageBreakPreview" zoomScale="60" workbookViewId="0">
      <selection activeCell="Q26" sqref="Q26"/>
    </sheetView>
  </sheetViews>
  <sheetFormatPr defaultColWidth="8.875" defaultRowHeight="16.5"/>
  <cols>
    <col min="1" max="3" width="9.375" customWidth="1"/>
    <col min="4" max="4" width="15.125" customWidth="1"/>
    <col min="5" max="6" width="13" customWidth="1"/>
    <col min="7" max="7" width="11.5" customWidth="1"/>
    <col min="8" max="8" width="13" customWidth="1"/>
    <col min="10" max="10" width="8.875" bestFit="1" customWidth="1"/>
  </cols>
  <sheetData>
    <row r="1" spans="1:10" ht="34.5" thickBot="1">
      <c r="A1" s="87" t="s">
        <v>22</v>
      </c>
      <c r="B1" s="88"/>
      <c r="C1" s="88"/>
      <c r="D1" s="88"/>
      <c r="E1" s="88"/>
      <c r="F1" s="88"/>
      <c r="G1" s="88"/>
      <c r="H1" s="88"/>
    </row>
    <row r="2" spans="1:10" ht="21.95" customHeight="1">
      <c r="A2" s="84" t="s">
        <v>3</v>
      </c>
      <c r="B2" s="85"/>
      <c r="C2" s="85"/>
      <c r="D2" s="85"/>
      <c r="E2" s="85"/>
      <c r="F2" s="85"/>
      <c r="G2" s="85"/>
      <c r="H2" s="86"/>
    </row>
    <row r="3" spans="1:10" ht="21.95" customHeight="1" thickBot="1">
      <c r="A3" s="64" t="s">
        <v>5</v>
      </c>
      <c r="B3" s="2" t="s">
        <v>8</v>
      </c>
      <c r="C3" s="2" t="s">
        <v>13</v>
      </c>
      <c r="D3" s="3" t="s">
        <v>17</v>
      </c>
      <c r="E3" s="4" t="s">
        <v>7</v>
      </c>
      <c r="F3" s="4" t="s">
        <v>6</v>
      </c>
      <c r="G3" s="5" t="s">
        <v>12</v>
      </c>
      <c r="H3" s="6" t="s">
        <v>15</v>
      </c>
    </row>
    <row r="4" spans="1:10" ht="21.95" customHeight="1">
      <c r="A4" s="78" t="s">
        <v>4</v>
      </c>
      <c r="B4" s="81">
        <v>70990</v>
      </c>
      <c r="C4" s="7" t="s">
        <v>20</v>
      </c>
      <c r="D4" s="8">
        <f>B4*30</f>
        <v>2129700</v>
      </c>
      <c r="E4" s="9">
        <f t="shared" ref="E4:E12" si="0">ROUND(D4*80%,-1)</f>
        <v>1703760</v>
      </c>
      <c r="F4" s="9">
        <f t="shared" ref="F4:F12" si="1">ROUND(D4*20%,-1)</f>
        <v>425940</v>
      </c>
      <c r="G4" s="10">
        <f>$J$5*30</f>
        <v>390000</v>
      </c>
      <c r="H4" s="11">
        <f t="shared" ref="H4:H12" si="2">SUM(F4:G4)</f>
        <v>815940</v>
      </c>
    </row>
    <row r="5" spans="1:10" ht="21.95" customHeight="1">
      <c r="A5" s="79"/>
      <c r="B5" s="82"/>
      <c r="C5" s="12" t="s">
        <v>16</v>
      </c>
      <c r="D5" s="13">
        <f>B4*31</f>
        <v>2200690</v>
      </c>
      <c r="E5" s="14">
        <f t="shared" si="0"/>
        <v>1760550</v>
      </c>
      <c r="F5" s="14">
        <f t="shared" si="1"/>
        <v>440140</v>
      </c>
      <c r="G5" s="15">
        <f>$J$5*31</f>
        <v>403000</v>
      </c>
      <c r="H5" s="16">
        <f t="shared" si="2"/>
        <v>843140</v>
      </c>
      <c r="J5">
        <v>13000</v>
      </c>
    </row>
    <row r="6" spans="1:10" ht="21.95" customHeight="1" thickBot="1">
      <c r="A6" s="80"/>
      <c r="B6" s="83"/>
      <c r="C6" s="2" t="s">
        <v>18</v>
      </c>
      <c r="D6" s="17">
        <f>B4*28</f>
        <v>1987720</v>
      </c>
      <c r="E6" s="18">
        <f t="shared" si="0"/>
        <v>1590180</v>
      </c>
      <c r="F6" s="18">
        <f t="shared" si="1"/>
        <v>397540</v>
      </c>
      <c r="G6" s="19">
        <f>$J$5*28</f>
        <v>364000</v>
      </c>
      <c r="H6" s="20">
        <f t="shared" si="2"/>
        <v>761540</v>
      </c>
    </row>
    <row r="7" spans="1:10" ht="21.95" customHeight="1">
      <c r="A7" s="89" t="s">
        <v>19</v>
      </c>
      <c r="B7" s="82">
        <v>65870</v>
      </c>
      <c r="C7" s="21" t="s">
        <v>20</v>
      </c>
      <c r="D7" s="22">
        <f>B7*30</f>
        <v>1976100</v>
      </c>
      <c r="E7" s="23">
        <f t="shared" si="0"/>
        <v>1580880</v>
      </c>
      <c r="F7" s="23">
        <f t="shared" si="1"/>
        <v>395220</v>
      </c>
      <c r="G7" s="10">
        <f>$J$5*30</f>
        <v>390000</v>
      </c>
      <c r="H7" s="24">
        <f t="shared" si="2"/>
        <v>785220</v>
      </c>
    </row>
    <row r="8" spans="1:10" ht="21.95" customHeight="1">
      <c r="A8" s="90"/>
      <c r="B8" s="82"/>
      <c r="C8" s="12" t="s">
        <v>16</v>
      </c>
      <c r="D8" s="13">
        <f>B7*31</f>
        <v>2041970</v>
      </c>
      <c r="E8" s="14">
        <f t="shared" si="0"/>
        <v>1633580</v>
      </c>
      <c r="F8" s="14">
        <f t="shared" si="1"/>
        <v>408390</v>
      </c>
      <c r="G8" s="15">
        <f>$J$5*31</f>
        <v>403000</v>
      </c>
      <c r="H8" s="16">
        <f t="shared" si="2"/>
        <v>811390</v>
      </c>
    </row>
    <row r="9" spans="1:10" ht="21.95" customHeight="1" thickBot="1">
      <c r="A9" s="91"/>
      <c r="B9" s="83"/>
      <c r="C9" s="2" t="s">
        <v>18</v>
      </c>
      <c r="D9" s="17">
        <f>B7*28</f>
        <v>1844360</v>
      </c>
      <c r="E9" s="18">
        <f t="shared" si="0"/>
        <v>1475490</v>
      </c>
      <c r="F9" s="18">
        <f t="shared" si="1"/>
        <v>368870</v>
      </c>
      <c r="G9" s="19">
        <f>$J$5*28</f>
        <v>364000</v>
      </c>
      <c r="H9" s="20">
        <f t="shared" si="2"/>
        <v>732870</v>
      </c>
    </row>
    <row r="10" spans="1:10" ht="21.95" customHeight="1">
      <c r="A10" s="65" t="s">
        <v>10</v>
      </c>
      <c r="B10" s="68">
        <v>60740</v>
      </c>
      <c r="C10" s="61" t="s">
        <v>20</v>
      </c>
      <c r="D10" s="26">
        <f>B10*30</f>
        <v>1822200</v>
      </c>
      <c r="E10" s="27">
        <f t="shared" si="0"/>
        <v>1457760</v>
      </c>
      <c r="F10" s="27">
        <f t="shared" si="1"/>
        <v>364440</v>
      </c>
      <c r="G10" s="28">
        <f>$J$5*30</f>
        <v>390000</v>
      </c>
      <c r="H10" s="29">
        <f t="shared" si="2"/>
        <v>754440</v>
      </c>
    </row>
    <row r="11" spans="1:10" ht="21.95" customHeight="1">
      <c r="A11" s="66"/>
      <c r="B11" s="69"/>
      <c r="C11" s="30" t="s">
        <v>16</v>
      </c>
      <c r="D11" s="31">
        <f>B10*31</f>
        <v>1882940</v>
      </c>
      <c r="E11" s="32">
        <f t="shared" si="0"/>
        <v>1506350</v>
      </c>
      <c r="F11" s="32">
        <f t="shared" si="1"/>
        <v>376590</v>
      </c>
      <c r="G11" s="33">
        <f>$J$5*31</f>
        <v>403000</v>
      </c>
      <c r="H11" s="34">
        <f t="shared" si="2"/>
        <v>779590</v>
      </c>
    </row>
    <row r="12" spans="1:10" ht="21.95" customHeight="1" thickBot="1">
      <c r="A12" s="67"/>
      <c r="B12" s="70"/>
      <c r="C12" s="62" t="s">
        <v>18</v>
      </c>
      <c r="D12" s="36">
        <f>B10*28</f>
        <v>1700720</v>
      </c>
      <c r="E12" s="37">
        <f t="shared" si="0"/>
        <v>1360580</v>
      </c>
      <c r="F12" s="37">
        <f t="shared" si="1"/>
        <v>340140</v>
      </c>
      <c r="G12" s="38">
        <f>$J$5*28</f>
        <v>364000</v>
      </c>
      <c r="H12" s="39">
        <f t="shared" si="2"/>
        <v>704140</v>
      </c>
    </row>
    <row r="13" spans="1:10" ht="21.95" customHeight="1">
      <c r="A13" s="84" t="s">
        <v>1</v>
      </c>
      <c r="B13" s="85"/>
      <c r="C13" s="85"/>
      <c r="D13" s="85"/>
      <c r="E13" s="85"/>
      <c r="F13" s="85"/>
      <c r="G13" s="85"/>
      <c r="H13" s="86"/>
    </row>
    <row r="14" spans="1:10" ht="21.95" customHeight="1" thickBot="1">
      <c r="A14" s="64" t="s">
        <v>5</v>
      </c>
      <c r="B14" s="2" t="s">
        <v>8</v>
      </c>
      <c r="C14" s="2" t="s">
        <v>13</v>
      </c>
      <c r="D14" s="3" t="s">
        <v>17</v>
      </c>
      <c r="E14" s="4" t="s">
        <v>7</v>
      </c>
      <c r="F14" s="4" t="s">
        <v>6</v>
      </c>
      <c r="G14" s="5" t="s">
        <v>12</v>
      </c>
      <c r="H14" s="6" t="s">
        <v>15</v>
      </c>
    </row>
    <row r="15" spans="1:10" ht="21.95" customHeight="1">
      <c r="A15" s="78" t="s">
        <v>4</v>
      </c>
      <c r="B15" s="81">
        <v>70990</v>
      </c>
      <c r="C15" s="7" t="s">
        <v>20</v>
      </c>
      <c r="D15" s="40">
        <f>B15*30</f>
        <v>2129700</v>
      </c>
      <c r="E15" s="41">
        <f t="shared" ref="E15:E23" si="3">ROUND(D15*88%,-1)</f>
        <v>1874140</v>
      </c>
      <c r="F15" s="42">
        <f t="shared" ref="F15:F23" si="4">ROUND(D15*12%,-1)</f>
        <v>255560</v>
      </c>
      <c r="G15" s="10">
        <f>$J$5*30</f>
        <v>390000</v>
      </c>
      <c r="H15" s="11">
        <f t="shared" ref="H15:H23" si="5">SUM(F15:G15)</f>
        <v>645560</v>
      </c>
    </row>
    <row r="16" spans="1:10" ht="21.95" customHeight="1">
      <c r="A16" s="79"/>
      <c r="B16" s="82"/>
      <c r="C16" s="12" t="s">
        <v>16</v>
      </c>
      <c r="D16" s="13">
        <f>B15*31</f>
        <v>2200690</v>
      </c>
      <c r="E16" s="14">
        <f t="shared" si="3"/>
        <v>1936610</v>
      </c>
      <c r="F16" s="43">
        <f t="shared" si="4"/>
        <v>264080</v>
      </c>
      <c r="G16" s="15">
        <f>$J$5*31</f>
        <v>403000</v>
      </c>
      <c r="H16" s="16">
        <f t="shared" si="5"/>
        <v>667080</v>
      </c>
    </row>
    <row r="17" spans="1:8" ht="21.95" customHeight="1" thickBot="1">
      <c r="A17" s="80"/>
      <c r="B17" s="83"/>
      <c r="C17" s="2" t="s">
        <v>18</v>
      </c>
      <c r="D17" s="17">
        <f>B15*28</f>
        <v>1987720</v>
      </c>
      <c r="E17" s="18">
        <f t="shared" si="3"/>
        <v>1749190</v>
      </c>
      <c r="F17" s="44">
        <f t="shared" si="4"/>
        <v>238530</v>
      </c>
      <c r="G17" s="19">
        <f>$J$5*28</f>
        <v>364000</v>
      </c>
      <c r="H17" s="20">
        <f t="shared" si="5"/>
        <v>602530</v>
      </c>
    </row>
    <row r="18" spans="1:8" ht="21.95" customHeight="1">
      <c r="A18" s="78" t="s">
        <v>19</v>
      </c>
      <c r="B18" s="82">
        <v>65870</v>
      </c>
      <c r="C18" s="7" t="s">
        <v>20</v>
      </c>
      <c r="D18" s="40">
        <f>B18*30</f>
        <v>1976100</v>
      </c>
      <c r="E18" s="23">
        <f t="shared" si="3"/>
        <v>1738970</v>
      </c>
      <c r="F18" s="45">
        <f t="shared" si="4"/>
        <v>237130</v>
      </c>
      <c r="G18" s="10">
        <f>$J$5*30</f>
        <v>390000</v>
      </c>
      <c r="H18" s="46">
        <f t="shared" si="5"/>
        <v>627130</v>
      </c>
    </row>
    <row r="19" spans="1:8" ht="21.95" customHeight="1">
      <c r="A19" s="79"/>
      <c r="B19" s="82"/>
      <c r="C19" s="12" t="s">
        <v>16</v>
      </c>
      <c r="D19" s="13">
        <f>B18*31</f>
        <v>2041970</v>
      </c>
      <c r="E19" s="14">
        <f t="shared" si="3"/>
        <v>1796930</v>
      </c>
      <c r="F19" s="43">
        <f t="shared" si="4"/>
        <v>245040</v>
      </c>
      <c r="G19" s="15">
        <f>$J$5*31</f>
        <v>403000</v>
      </c>
      <c r="H19" s="16">
        <f t="shared" si="5"/>
        <v>648040</v>
      </c>
    </row>
    <row r="20" spans="1:8" ht="21.95" customHeight="1" thickBot="1">
      <c r="A20" s="80"/>
      <c r="B20" s="83"/>
      <c r="C20" s="2" t="s">
        <v>18</v>
      </c>
      <c r="D20" s="17">
        <f>B18*28</f>
        <v>1844360</v>
      </c>
      <c r="E20" s="18">
        <f t="shared" si="3"/>
        <v>1623040</v>
      </c>
      <c r="F20" s="44">
        <f t="shared" si="4"/>
        <v>221320</v>
      </c>
      <c r="G20" s="19">
        <f>$J$5*28</f>
        <v>364000</v>
      </c>
      <c r="H20" s="20">
        <f t="shared" si="5"/>
        <v>585320</v>
      </c>
    </row>
    <row r="21" spans="1:8" ht="21.95" customHeight="1">
      <c r="A21" s="65" t="s">
        <v>10</v>
      </c>
      <c r="B21" s="68">
        <v>60740</v>
      </c>
      <c r="C21" s="61" t="s">
        <v>20</v>
      </c>
      <c r="D21" s="47">
        <f>B21*30</f>
        <v>1822200</v>
      </c>
      <c r="E21" s="48">
        <f t="shared" si="3"/>
        <v>1603540</v>
      </c>
      <c r="F21" s="49">
        <f t="shared" si="4"/>
        <v>218660</v>
      </c>
      <c r="G21" s="28">
        <f>$J$5*30</f>
        <v>390000</v>
      </c>
      <c r="H21" s="29">
        <f t="shared" si="5"/>
        <v>608660</v>
      </c>
    </row>
    <row r="22" spans="1:8" ht="21.95" customHeight="1">
      <c r="A22" s="66"/>
      <c r="B22" s="69"/>
      <c r="C22" s="30" t="s">
        <v>16</v>
      </c>
      <c r="D22" s="31">
        <f>B21*31</f>
        <v>1882940</v>
      </c>
      <c r="E22" s="32">
        <f t="shared" si="3"/>
        <v>1656990</v>
      </c>
      <c r="F22" s="50">
        <f t="shared" si="4"/>
        <v>225950</v>
      </c>
      <c r="G22" s="33">
        <f>$J$5*31</f>
        <v>403000</v>
      </c>
      <c r="H22" s="34">
        <f t="shared" si="5"/>
        <v>628950</v>
      </c>
    </row>
    <row r="23" spans="1:8" ht="21.95" customHeight="1" thickBot="1">
      <c r="A23" s="67"/>
      <c r="B23" s="70"/>
      <c r="C23" s="62" t="s">
        <v>18</v>
      </c>
      <c r="D23" s="36">
        <f>B21*28</f>
        <v>1700720</v>
      </c>
      <c r="E23" s="48">
        <f t="shared" si="3"/>
        <v>1496630</v>
      </c>
      <c r="F23" s="49">
        <f t="shared" si="4"/>
        <v>204090</v>
      </c>
      <c r="G23" s="38">
        <f>$J$5*28</f>
        <v>364000</v>
      </c>
      <c r="H23" s="39">
        <f t="shared" si="5"/>
        <v>568090</v>
      </c>
    </row>
    <row r="24" spans="1:8" ht="21.95" customHeight="1">
      <c r="A24" s="75" t="s">
        <v>0</v>
      </c>
      <c r="B24" s="76"/>
      <c r="C24" s="76"/>
      <c r="D24" s="76"/>
      <c r="E24" s="76"/>
      <c r="F24" s="76"/>
      <c r="G24" s="76"/>
      <c r="H24" s="77"/>
    </row>
    <row r="25" spans="1:8" ht="21.95" customHeight="1" thickBot="1">
      <c r="A25" s="64" t="s">
        <v>5</v>
      </c>
      <c r="B25" s="2" t="s">
        <v>8</v>
      </c>
      <c r="C25" s="2" t="s">
        <v>13</v>
      </c>
      <c r="D25" s="3" t="s">
        <v>17</v>
      </c>
      <c r="E25" s="4" t="s">
        <v>7</v>
      </c>
      <c r="F25" s="4" t="s">
        <v>6</v>
      </c>
      <c r="G25" s="5" t="s">
        <v>12</v>
      </c>
      <c r="H25" s="6" t="s">
        <v>15</v>
      </c>
    </row>
    <row r="26" spans="1:8" ht="21.95" customHeight="1">
      <c r="A26" s="78" t="s">
        <v>4</v>
      </c>
      <c r="B26" s="81">
        <v>70990</v>
      </c>
      <c r="C26" s="7" t="s">
        <v>20</v>
      </c>
      <c r="D26" s="40">
        <f>B26*30</f>
        <v>2129700</v>
      </c>
      <c r="E26" s="41">
        <f t="shared" ref="E26:E34" si="6">ROUND(D26*92%,-1)</f>
        <v>1959320</v>
      </c>
      <c r="F26" s="42">
        <f t="shared" ref="F26:F34" si="7">ROUND(D26*8%,-1)</f>
        <v>170380</v>
      </c>
      <c r="G26" s="10">
        <f>$J$5*30</f>
        <v>390000</v>
      </c>
      <c r="H26" s="11">
        <f t="shared" ref="H26:H34" si="8">SUM(F26:G26)</f>
        <v>560380</v>
      </c>
    </row>
    <row r="27" spans="1:8" ht="21.95" customHeight="1">
      <c r="A27" s="79"/>
      <c r="B27" s="82"/>
      <c r="C27" s="12" t="s">
        <v>16</v>
      </c>
      <c r="D27" s="13">
        <f>B26*31</f>
        <v>2200690</v>
      </c>
      <c r="E27" s="14">
        <f t="shared" si="6"/>
        <v>2024630</v>
      </c>
      <c r="F27" s="43">
        <f t="shared" si="7"/>
        <v>176060</v>
      </c>
      <c r="G27" s="15">
        <f>$J$5*31</f>
        <v>403000</v>
      </c>
      <c r="H27" s="16">
        <f t="shared" si="8"/>
        <v>579060</v>
      </c>
    </row>
    <row r="28" spans="1:8" ht="21.95" customHeight="1" thickBot="1">
      <c r="A28" s="80"/>
      <c r="B28" s="83"/>
      <c r="C28" s="2" t="s">
        <v>18</v>
      </c>
      <c r="D28" s="17">
        <f>B26*28</f>
        <v>1987720</v>
      </c>
      <c r="E28" s="18">
        <f t="shared" si="6"/>
        <v>1828700</v>
      </c>
      <c r="F28" s="44">
        <f t="shared" si="7"/>
        <v>159020</v>
      </c>
      <c r="G28" s="19">
        <f>$J$5*28</f>
        <v>364000</v>
      </c>
      <c r="H28" s="20">
        <f t="shared" si="8"/>
        <v>523020</v>
      </c>
    </row>
    <row r="29" spans="1:8" ht="21.95" customHeight="1">
      <c r="A29" s="78" t="s">
        <v>19</v>
      </c>
      <c r="B29" s="82">
        <v>65870</v>
      </c>
      <c r="C29" s="7" t="s">
        <v>20</v>
      </c>
      <c r="D29" s="51">
        <f>B29*30</f>
        <v>1976100</v>
      </c>
      <c r="E29" s="23">
        <f t="shared" si="6"/>
        <v>1818010</v>
      </c>
      <c r="F29" s="45">
        <f t="shared" si="7"/>
        <v>158090</v>
      </c>
      <c r="G29" s="10">
        <f>$J$5*30</f>
        <v>390000</v>
      </c>
      <c r="H29" s="46">
        <f t="shared" si="8"/>
        <v>548090</v>
      </c>
    </row>
    <row r="30" spans="1:8" ht="21.95" customHeight="1">
      <c r="A30" s="79"/>
      <c r="B30" s="82"/>
      <c r="C30" s="12" t="s">
        <v>16</v>
      </c>
      <c r="D30" s="13">
        <f>B29*31</f>
        <v>2041970</v>
      </c>
      <c r="E30" s="14">
        <f t="shared" si="6"/>
        <v>1878610</v>
      </c>
      <c r="F30" s="43">
        <f t="shared" si="7"/>
        <v>163360</v>
      </c>
      <c r="G30" s="15">
        <f>$J$5*31</f>
        <v>403000</v>
      </c>
      <c r="H30" s="16">
        <f t="shared" si="8"/>
        <v>566360</v>
      </c>
    </row>
    <row r="31" spans="1:8" ht="21.95" customHeight="1" thickBot="1">
      <c r="A31" s="80"/>
      <c r="B31" s="83"/>
      <c r="C31" s="2" t="s">
        <v>18</v>
      </c>
      <c r="D31" s="17">
        <f>B29*28</f>
        <v>1844360</v>
      </c>
      <c r="E31" s="18">
        <f t="shared" si="6"/>
        <v>1696810</v>
      </c>
      <c r="F31" s="44">
        <f t="shared" si="7"/>
        <v>147550</v>
      </c>
      <c r="G31" s="19">
        <f>$J$5*28</f>
        <v>364000</v>
      </c>
      <c r="H31" s="20">
        <f t="shared" si="8"/>
        <v>511550</v>
      </c>
    </row>
    <row r="32" spans="1:8" ht="21.95" customHeight="1">
      <c r="A32" s="65" t="s">
        <v>10</v>
      </c>
      <c r="B32" s="68">
        <v>60740</v>
      </c>
      <c r="C32" s="61" t="s">
        <v>20</v>
      </c>
      <c r="D32" s="52">
        <f>B32*30</f>
        <v>1822200</v>
      </c>
      <c r="E32" s="48">
        <f t="shared" si="6"/>
        <v>1676420</v>
      </c>
      <c r="F32" s="49">
        <f t="shared" si="7"/>
        <v>145780</v>
      </c>
      <c r="G32" s="28">
        <f>$J$5*30</f>
        <v>390000</v>
      </c>
      <c r="H32" s="29">
        <f t="shared" si="8"/>
        <v>535780</v>
      </c>
    </row>
    <row r="33" spans="1:8" ht="21.95" customHeight="1">
      <c r="A33" s="66"/>
      <c r="B33" s="69"/>
      <c r="C33" s="30" t="s">
        <v>16</v>
      </c>
      <c r="D33" s="31">
        <f>B32*31</f>
        <v>1882940</v>
      </c>
      <c r="E33" s="32">
        <f t="shared" si="6"/>
        <v>1732300</v>
      </c>
      <c r="F33" s="50">
        <f t="shared" si="7"/>
        <v>150640</v>
      </c>
      <c r="G33" s="33">
        <f>$J$5*31</f>
        <v>403000</v>
      </c>
      <c r="H33" s="34">
        <f t="shared" si="8"/>
        <v>553640</v>
      </c>
    </row>
    <row r="34" spans="1:8" ht="21.95" customHeight="1" thickBot="1">
      <c r="A34" s="67"/>
      <c r="B34" s="70"/>
      <c r="C34" s="62" t="s">
        <v>18</v>
      </c>
      <c r="D34" s="36">
        <f>B32*28</f>
        <v>1700720</v>
      </c>
      <c r="E34" s="37">
        <f t="shared" si="6"/>
        <v>1564660</v>
      </c>
      <c r="F34" s="53">
        <f t="shared" si="7"/>
        <v>136060</v>
      </c>
      <c r="G34" s="38">
        <f>$J$5*28</f>
        <v>364000</v>
      </c>
      <c r="H34" s="39">
        <f t="shared" si="8"/>
        <v>500060</v>
      </c>
    </row>
    <row r="35" spans="1:8" ht="26.25">
      <c r="A35" s="71" t="s">
        <v>9</v>
      </c>
      <c r="B35" s="72"/>
      <c r="C35" s="72"/>
      <c r="D35" s="72"/>
      <c r="E35" s="72"/>
      <c r="F35" s="72"/>
      <c r="G35" s="72"/>
      <c r="H35" s="72"/>
    </row>
    <row r="36" spans="1:8" ht="33.75">
      <c r="A36" s="54"/>
      <c r="E36" s="55"/>
      <c r="F36" s="55"/>
      <c r="G36" s="56"/>
      <c r="H36" s="55"/>
    </row>
    <row r="37" spans="1:8">
      <c r="C37" t="s">
        <v>14</v>
      </c>
      <c r="D37" s="57">
        <v>3900</v>
      </c>
      <c r="E37" s="58">
        <f>D37*30*3</f>
        <v>351000</v>
      </c>
      <c r="F37" s="58"/>
      <c r="G37" s="73" t="s">
        <v>20</v>
      </c>
      <c r="H37" s="55"/>
    </row>
    <row r="38" spans="1:8">
      <c r="C38" t="s">
        <v>11</v>
      </c>
      <c r="D38" s="59">
        <v>1300</v>
      </c>
      <c r="E38" s="60">
        <f>D38*30</f>
        <v>39000</v>
      </c>
      <c r="F38" s="60">
        <f>E37+E38</f>
        <v>390000</v>
      </c>
      <c r="G38" s="74"/>
      <c r="H38" s="55"/>
    </row>
    <row r="39" spans="1:8">
      <c r="D39" s="57">
        <v>3900</v>
      </c>
      <c r="E39" s="58">
        <f>D39*31*3</f>
        <v>362700</v>
      </c>
      <c r="F39" s="58"/>
      <c r="G39" s="73" t="s">
        <v>16</v>
      </c>
      <c r="H39" s="55"/>
    </row>
    <row r="40" spans="1:8">
      <c r="D40" s="59">
        <v>1300</v>
      </c>
      <c r="E40" s="60">
        <f>D40*31</f>
        <v>40300</v>
      </c>
      <c r="F40" s="60">
        <f>E39+E40</f>
        <v>403000</v>
      </c>
      <c r="G40" s="74"/>
      <c r="H40" s="55"/>
    </row>
    <row r="41" spans="1:8">
      <c r="D41" s="57">
        <v>3900</v>
      </c>
      <c r="E41" s="58">
        <f>D41*28*3</f>
        <v>327600</v>
      </c>
      <c r="F41" s="58"/>
      <c r="G41" s="73" t="s">
        <v>18</v>
      </c>
      <c r="H41" s="55"/>
    </row>
    <row r="42" spans="1:8">
      <c r="D42" s="59">
        <v>1300</v>
      </c>
      <c r="E42" s="60">
        <f>D42*28</f>
        <v>36400</v>
      </c>
      <c r="F42" s="60">
        <f>E41+E42</f>
        <v>364000</v>
      </c>
      <c r="G42" s="74"/>
      <c r="H42" s="55"/>
    </row>
  </sheetData>
  <mergeCells count="26">
    <mergeCell ref="A32:A34"/>
    <mergeCell ref="B32:B34"/>
    <mergeCell ref="A35:H35"/>
    <mergeCell ref="G37:G38"/>
    <mergeCell ref="G39:G40"/>
    <mergeCell ref="G41:G42"/>
    <mergeCell ref="A21:A23"/>
    <mergeCell ref="B21:B23"/>
    <mergeCell ref="A24:H24"/>
    <mergeCell ref="A26:A28"/>
    <mergeCell ref="B26:B28"/>
    <mergeCell ref="A29:A31"/>
    <mergeCell ref="B29:B31"/>
    <mergeCell ref="A10:A12"/>
    <mergeCell ref="B10:B12"/>
    <mergeCell ref="A13:H13"/>
    <mergeCell ref="A15:A17"/>
    <mergeCell ref="B15:B17"/>
    <mergeCell ref="A18:A20"/>
    <mergeCell ref="B18:B20"/>
    <mergeCell ref="A1:H1"/>
    <mergeCell ref="A2:H2"/>
    <mergeCell ref="A4:A6"/>
    <mergeCell ref="B4:B6"/>
    <mergeCell ref="A7:A9"/>
    <mergeCell ref="B7:B9"/>
  </mergeCells>
  <phoneticPr fontId="9" type="noConversion"/>
  <pageMargins left="0.19685039370078741" right="0.19685039370078741" top="0.39370078740157483" bottom="0.39370078740157483" header="0.31496062992125984" footer="0.31496062992125984"/>
  <pageSetup paperSize="9" scale="98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2"/>
  <sheetViews>
    <sheetView view="pageBreakPreview" zoomScale="60" workbookViewId="0">
      <selection activeCell="D43" sqref="D43"/>
    </sheetView>
  </sheetViews>
  <sheetFormatPr defaultColWidth="8.875" defaultRowHeight="16.5"/>
  <cols>
    <col min="1" max="3" width="9.375" customWidth="1"/>
    <col min="4" max="4" width="15.125" customWidth="1"/>
    <col min="5" max="6" width="13" customWidth="1"/>
    <col min="7" max="7" width="11.5" customWidth="1"/>
    <col min="8" max="8" width="13" customWidth="1"/>
    <col min="10" max="10" width="8.875" bestFit="1" customWidth="1"/>
  </cols>
  <sheetData>
    <row r="1" spans="1:10" ht="34.5" thickBot="1">
      <c r="A1" s="87" t="s">
        <v>21</v>
      </c>
      <c r="B1" s="88"/>
      <c r="C1" s="88"/>
      <c r="D1" s="88"/>
      <c r="E1" s="88"/>
      <c r="F1" s="88"/>
      <c r="G1" s="88"/>
      <c r="H1" s="88"/>
    </row>
    <row r="2" spans="1:10" ht="21.95" customHeight="1">
      <c r="A2" s="84" t="s">
        <v>3</v>
      </c>
      <c r="B2" s="85"/>
      <c r="C2" s="85"/>
      <c r="D2" s="85"/>
      <c r="E2" s="85"/>
      <c r="F2" s="85"/>
      <c r="G2" s="85"/>
      <c r="H2" s="86"/>
    </row>
    <row r="3" spans="1:10" ht="21.95" customHeight="1" thickBot="1">
      <c r="A3" s="63" t="s">
        <v>5</v>
      </c>
      <c r="B3" s="2" t="s">
        <v>8</v>
      </c>
      <c r="C3" s="2" t="s">
        <v>13</v>
      </c>
      <c r="D3" s="3" t="s">
        <v>17</v>
      </c>
      <c r="E3" s="4" t="s">
        <v>7</v>
      </c>
      <c r="F3" s="4" t="s">
        <v>6</v>
      </c>
      <c r="G3" s="5" t="s">
        <v>12</v>
      </c>
      <c r="H3" s="6" t="s">
        <v>15</v>
      </c>
    </row>
    <row r="4" spans="1:10" ht="21.95" customHeight="1">
      <c r="A4" s="78" t="s">
        <v>4</v>
      </c>
      <c r="B4" s="81">
        <v>70990</v>
      </c>
      <c r="C4" s="7" t="s">
        <v>20</v>
      </c>
      <c r="D4" s="8">
        <f>B4*30</f>
        <v>2129700</v>
      </c>
      <c r="E4" s="9">
        <f t="shared" ref="E4:E12" si="0">ROUND(D4*80%,-1)</f>
        <v>1703760</v>
      </c>
      <c r="F4" s="9">
        <f t="shared" ref="F4:F12" si="1">ROUND(D4*20%,-1)</f>
        <v>425940</v>
      </c>
      <c r="G4" s="10">
        <f>$J$5*30</f>
        <v>390000</v>
      </c>
      <c r="H4" s="11">
        <f t="shared" ref="H4:H12" si="2">SUM(F4:G4)</f>
        <v>815940</v>
      </c>
    </row>
    <row r="5" spans="1:10" ht="21.95" customHeight="1">
      <c r="A5" s="79"/>
      <c r="B5" s="82"/>
      <c r="C5" s="12" t="s">
        <v>16</v>
      </c>
      <c r="D5" s="13">
        <f>B4*31</f>
        <v>2200690</v>
      </c>
      <c r="E5" s="14">
        <f t="shared" si="0"/>
        <v>1760550</v>
      </c>
      <c r="F5" s="14">
        <f t="shared" si="1"/>
        <v>440140</v>
      </c>
      <c r="G5" s="15">
        <f>$J$5*31</f>
        <v>403000</v>
      </c>
      <c r="H5" s="16">
        <f t="shared" si="2"/>
        <v>843140</v>
      </c>
      <c r="J5">
        <v>13000</v>
      </c>
    </row>
    <row r="6" spans="1:10" ht="21.95" customHeight="1" thickBot="1">
      <c r="A6" s="80"/>
      <c r="B6" s="83"/>
      <c r="C6" s="2" t="s">
        <v>18</v>
      </c>
      <c r="D6" s="17">
        <f>B4*28</f>
        <v>1987720</v>
      </c>
      <c r="E6" s="18">
        <f t="shared" si="0"/>
        <v>1590180</v>
      </c>
      <c r="F6" s="18">
        <f t="shared" si="1"/>
        <v>397540</v>
      </c>
      <c r="G6" s="19">
        <f>$J$5*28</f>
        <v>364000</v>
      </c>
      <c r="H6" s="20">
        <f t="shared" si="2"/>
        <v>761540</v>
      </c>
    </row>
    <row r="7" spans="1:10" ht="21.95" customHeight="1">
      <c r="A7" s="89" t="s">
        <v>19</v>
      </c>
      <c r="B7" s="82">
        <v>65870</v>
      </c>
      <c r="C7" s="21" t="s">
        <v>20</v>
      </c>
      <c r="D7" s="22">
        <f>B7*30</f>
        <v>1976100</v>
      </c>
      <c r="E7" s="23">
        <f t="shared" si="0"/>
        <v>1580880</v>
      </c>
      <c r="F7" s="23">
        <f t="shared" si="1"/>
        <v>395220</v>
      </c>
      <c r="G7" s="10">
        <f>$J$5*30</f>
        <v>390000</v>
      </c>
      <c r="H7" s="24">
        <f t="shared" si="2"/>
        <v>785220</v>
      </c>
    </row>
    <row r="8" spans="1:10" ht="21.95" customHeight="1">
      <c r="A8" s="90"/>
      <c r="B8" s="82"/>
      <c r="C8" s="12" t="s">
        <v>16</v>
      </c>
      <c r="D8" s="13">
        <f>B7*31</f>
        <v>2041970</v>
      </c>
      <c r="E8" s="14">
        <f t="shared" si="0"/>
        <v>1633580</v>
      </c>
      <c r="F8" s="14">
        <f t="shared" si="1"/>
        <v>408390</v>
      </c>
      <c r="G8" s="15">
        <f>$J$5*31</f>
        <v>403000</v>
      </c>
      <c r="H8" s="16">
        <f t="shared" si="2"/>
        <v>811390</v>
      </c>
    </row>
    <row r="9" spans="1:10" ht="21.95" customHeight="1" thickBot="1">
      <c r="A9" s="91"/>
      <c r="B9" s="83"/>
      <c r="C9" s="2" t="s">
        <v>18</v>
      </c>
      <c r="D9" s="17">
        <f>B7*28</f>
        <v>1844360</v>
      </c>
      <c r="E9" s="18">
        <f t="shared" si="0"/>
        <v>1475490</v>
      </c>
      <c r="F9" s="18">
        <f t="shared" si="1"/>
        <v>368870</v>
      </c>
      <c r="G9" s="19">
        <f>$J$5*28</f>
        <v>364000</v>
      </c>
      <c r="H9" s="20">
        <f t="shared" si="2"/>
        <v>732870</v>
      </c>
    </row>
    <row r="10" spans="1:10" ht="21.95" customHeight="1">
      <c r="A10" s="65" t="s">
        <v>10</v>
      </c>
      <c r="B10" s="68">
        <v>60740</v>
      </c>
      <c r="C10" s="61" t="s">
        <v>20</v>
      </c>
      <c r="D10" s="26">
        <f>B10*30</f>
        <v>1822200</v>
      </c>
      <c r="E10" s="27">
        <f t="shared" si="0"/>
        <v>1457760</v>
      </c>
      <c r="F10" s="27">
        <f t="shared" si="1"/>
        <v>364440</v>
      </c>
      <c r="G10" s="28">
        <f>$J$5*30</f>
        <v>390000</v>
      </c>
      <c r="H10" s="29">
        <f t="shared" si="2"/>
        <v>754440</v>
      </c>
    </row>
    <row r="11" spans="1:10" ht="21.95" customHeight="1">
      <c r="A11" s="66"/>
      <c r="B11" s="69"/>
      <c r="C11" s="30" t="s">
        <v>16</v>
      </c>
      <c r="D11" s="31">
        <f>B10*31</f>
        <v>1882940</v>
      </c>
      <c r="E11" s="32">
        <f t="shared" si="0"/>
        <v>1506350</v>
      </c>
      <c r="F11" s="32">
        <f t="shared" si="1"/>
        <v>376590</v>
      </c>
      <c r="G11" s="33">
        <f>$J$5*31</f>
        <v>403000</v>
      </c>
      <c r="H11" s="34">
        <f t="shared" si="2"/>
        <v>779590</v>
      </c>
    </row>
    <row r="12" spans="1:10" ht="21.95" customHeight="1" thickBot="1">
      <c r="A12" s="67"/>
      <c r="B12" s="70"/>
      <c r="C12" s="62" t="s">
        <v>18</v>
      </c>
      <c r="D12" s="36">
        <f>B10*28</f>
        <v>1700720</v>
      </c>
      <c r="E12" s="37">
        <f t="shared" si="0"/>
        <v>1360580</v>
      </c>
      <c r="F12" s="37">
        <f t="shared" si="1"/>
        <v>340140</v>
      </c>
      <c r="G12" s="38">
        <f>$J$5*28</f>
        <v>364000</v>
      </c>
      <c r="H12" s="39">
        <f t="shared" si="2"/>
        <v>704140</v>
      </c>
    </row>
    <row r="13" spans="1:10" ht="21.95" customHeight="1">
      <c r="A13" s="84" t="s">
        <v>1</v>
      </c>
      <c r="B13" s="85"/>
      <c r="C13" s="85"/>
      <c r="D13" s="85"/>
      <c r="E13" s="85"/>
      <c r="F13" s="85"/>
      <c r="G13" s="85"/>
      <c r="H13" s="86"/>
    </row>
    <row r="14" spans="1:10" ht="21.95" customHeight="1" thickBot="1">
      <c r="A14" s="63" t="s">
        <v>5</v>
      </c>
      <c r="B14" s="2" t="s">
        <v>8</v>
      </c>
      <c r="C14" s="2" t="s">
        <v>13</v>
      </c>
      <c r="D14" s="3" t="s">
        <v>17</v>
      </c>
      <c r="E14" s="4" t="s">
        <v>7</v>
      </c>
      <c r="F14" s="4" t="s">
        <v>6</v>
      </c>
      <c r="G14" s="5" t="s">
        <v>12</v>
      </c>
      <c r="H14" s="6" t="s">
        <v>15</v>
      </c>
    </row>
    <row r="15" spans="1:10" ht="21.95" customHeight="1">
      <c r="A15" s="78" t="s">
        <v>4</v>
      </c>
      <c r="B15" s="81">
        <v>70990</v>
      </c>
      <c r="C15" s="7" t="s">
        <v>20</v>
      </c>
      <c r="D15" s="40">
        <f>B15*30</f>
        <v>2129700</v>
      </c>
      <c r="E15" s="41">
        <f t="shared" ref="E15:E23" si="3">ROUND(D15*88%,-1)</f>
        <v>1874140</v>
      </c>
      <c r="F15" s="42">
        <f t="shared" ref="F15:F23" si="4">ROUND(D15*12%,-1)</f>
        <v>255560</v>
      </c>
      <c r="G15" s="10">
        <f>$J$5*30</f>
        <v>390000</v>
      </c>
      <c r="H15" s="11">
        <f t="shared" ref="H15:H23" si="5">SUM(F15:G15)</f>
        <v>645560</v>
      </c>
    </row>
    <row r="16" spans="1:10" ht="21.95" customHeight="1">
      <c r="A16" s="79"/>
      <c r="B16" s="82"/>
      <c r="C16" s="12" t="s">
        <v>16</v>
      </c>
      <c r="D16" s="13">
        <f>B15*31</f>
        <v>2200690</v>
      </c>
      <c r="E16" s="14">
        <f t="shared" si="3"/>
        <v>1936610</v>
      </c>
      <c r="F16" s="43">
        <f t="shared" si="4"/>
        <v>264080</v>
      </c>
      <c r="G16" s="15">
        <f>$J$5*31</f>
        <v>403000</v>
      </c>
      <c r="H16" s="16">
        <f t="shared" si="5"/>
        <v>667080</v>
      </c>
    </row>
    <row r="17" spans="1:8" ht="21.95" customHeight="1" thickBot="1">
      <c r="A17" s="80"/>
      <c r="B17" s="83"/>
      <c r="C17" s="2" t="s">
        <v>18</v>
      </c>
      <c r="D17" s="17">
        <f>B15*28</f>
        <v>1987720</v>
      </c>
      <c r="E17" s="18">
        <f t="shared" si="3"/>
        <v>1749190</v>
      </c>
      <c r="F17" s="44">
        <f t="shared" si="4"/>
        <v>238530</v>
      </c>
      <c r="G17" s="19">
        <f>$J$5*28</f>
        <v>364000</v>
      </c>
      <c r="H17" s="20">
        <f t="shared" si="5"/>
        <v>602530</v>
      </c>
    </row>
    <row r="18" spans="1:8" ht="21.95" customHeight="1">
      <c r="A18" s="78" t="s">
        <v>19</v>
      </c>
      <c r="B18" s="82">
        <v>65870</v>
      </c>
      <c r="C18" s="7" t="s">
        <v>20</v>
      </c>
      <c r="D18" s="40">
        <f>B18*30</f>
        <v>1976100</v>
      </c>
      <c r="E18" s="23">
        <f t="shared" si="3"/>
        <v>1738970</v>
      </c>
      <c r="F18" s="45">
        <f t="shared" si="4"/>
        <v>237130</v>
      </c>
      <c r="G18" s="10">
        <f>$J$5*30</f>
        <v>390000</v>
      </c>
      <c r="H18" s="46">
        <f t="shared" si="5"/>
        <v>627130</v>
      </c>
    </row>
    <row r="19" spans="1:8" ht="21.95" customHeight="1">
      <c r="A19" s="79"/>
      <c r="B19" s="82"/>
      <c r="C19" s="12" t="s">
        <v>16</v>
      </c>
      <c r="D19" s="13">
        <f>B18*31</f>
        <v>2041970</v>
      </c>
      <c r="E19" s="14">
        <f t="shared" si="3"/>
        <v>1796930</v>
      </c>
      <c r="F19" s="43">
        <f t="shared" si="4"/>
        <v>245040</v>
      </c>
      <c r="G19" s="15">
        <f>$J$5*31</f>
        <v>403000</v>
      </c>
      <c r="H19" s="16">
        <f t="shared" si="5"/>
        <v>648040</v>
      </c>
    </row>
    <row r="20" spans="1:8" ht="21.95" customHeight="1" thickBot="1">
      <c r="A20" s="80"/>
      <c r="B20" s="83"/>
      <c r="C20" s="2" t="s">
        <v>18</v>
      </c>
      <c r="D20" s="17">
        <f>B18*28</f>
        <v>1844360</v>
      </c>
      <c r="E20" s="18">
        <f t="shared" si="3"/>
        <v>1623040</v>
      </c>
      <c r="F20" s="44">
        <f t="shared" si="4"/>
        <v>221320</v>
      </c>
      <c r="G20" s="19">
        <f>$J$5*28</f>
        <v>364000</v>
      </c>
      <c r="H20" s="20">
        <f t="shared" si="5"/>
        <v>585320</v>
      </c>
    </row>
    <row r="21" spans="1:8" ht="21.95" customHeight="1">
      <c r="A21" s="65" t="s">
        <v>10</v>
      </c>
      <c r="B21" s="68">
        <v>60740</v>
      </c>
      <c r="C21" s="61" t="s">
        <v>20</v>
      </c>
      <c r="D21" s="47">
        <f>B21*30</f>
        <v>1822200</v>
      </c>
      <c r="E21" s="48">
        <f t="shared" si="3"/>
        <v>1603540</v>
      </c>
      <c r="F21" s="49">
        <f t="shared" si="4"/>
        <v>218660</v>
      </c>
      <c r="G21" s="28">
        <f>$J$5*30</f>
        <v>390000</v>
      </c>
      <c r="H21" s="29">
        <f t="shared" si="5"/>
        <v>608660</v>
      </c>
    </row>
    <row r="22" spans="1:8" ht="21.95" customHeight="1">
      <c r="A22" s="66"/>
      <c r="B22" s="69"/>
      <c r="C22" s="30" t="s">
        <v>16</v>
      </c>
      <c r="D22" s="31">
        <f>B21*31</f>
        <v>1882940</v>
      </c>
      <c r="E22" s="32">
        <f t="shared" si="3"/>
        <v>1656990</v>
      </c>
      <c r="F22" s="50">
        <f t="shared" si="4"/>
        <v>225950</v>
      </c>
      <c r="G22" s="33">
        <f>$J$5*31</f>
        <v>403000</v>
      </c>
      <c r="H22" s="34">
        <f t="shared" si="5"/>
        <v>628950</v>
      </c>
    </row>
    <row r="23" spans="1:8" ht="21.95" customHeight="1" thickBot="1">
      <c r="A23" s="67"/>
      <c r="B23" s="70"/>
      <c r="C23" s="62" t="s">
        <v>18</v>
      </c>
      <c r="D23" s="36">
        <f>B21*28</f>
        <v>1700720</v>
      </c>
      <c r="E23" s="48">
        <f t="shared" si="3"/>
        <v>1496630</v>
      </c>
      <c r="F23" s="49">
        <f t="shared" si="4"/>
        <v>204090</v>
      </c>
      <c r="G23" s="38">
        <f>$J$5*28</f>
        <v>364000</v>
      </c>
      <c r="H23" s="39">
        <f t="shared" si="5"/>
        <v>568090</v>
      </c>
    </row>
    <row r="24" spans="1:8" ht="21.95" customHeight="1">
      <c r="A24" s="75" t="s">
        <v>0</v>
      </c>
      <c r="B24" s="76"/>
      <c r="C24" s="76"/>
      <c r="D24" s="76"/>
      <c r="E24" s="76"/>
      <c r="F24" s="76"/>
      <c r="G24" s="76"/>
      <c r="H24" s="77"/>
    </row>
    <row r="25" spans="1:8" ht="21.95" customHeight="1" thickBot="1">
      <c r="A25" s="63" t="s">
        <v>5</v>
      </c>
      <c r="B25" s="2" t="s">
        <v>8</v>
      </c>
      <c r="C25" s="2" t="s">
        <v>13</v>
      </c>
      <c r="D25" s="3" t="s">
        <v>17</v>
      </c>
      <c r="E25" s="4" t="s">
        <v>7</v>
      </c>
      <c r="F25" s="4" t="s">
        <v>6</v>
      </c>
      <c r="G25" s="5" t="s">
        <v>12</v>
      </c>
      <c r="H25" s="6" t="s">
        <v>15</v>
      </c>
    </row>
    <row r="26" spans="1:8" ht="21.95" customHeight="1">
      <c r="A26" s="78" t="s">
        <v>4</v>
      </c>
      <c r="B26" s="81">
        <v>70990</v>
      </c>
      <c r="C26" s="7" t="s">
        <v>20</v>
      </c>
      <c r="D26" s="40">
        <f>B26*30</f>
        <v>2129700</v>
      </c>
      <c r="E26" s="41">
        <f t="shared" ref="E26:E34" si="6">ROUND(D26*92%,-1)</f>
        <v>1959320</v>
      </c>
      <c r="F26" s="42">
        <f t="shared" ref="F26:F34" si="7">ROUND(D26*8%,-1)</f>
        <v>170380</v>
      </c>
      <c r="G26" s="10">
        <f>$J$5*30</f>
        <v>390000</v>
      </c>
      <c r="H26" s="11">
        <f t="shared" ref="H26:H34" si="8">SUM(F26:G26)</f>
        <v>560380</v>
      </c>
    </row>
    <row r="27" spans="1:8" ht="21.95" customHeight="1">
      <c r="A27" s="79"/>
      <c r="B27" s="82"/>
      <c r="C27" s="12" t="s">
        <v>16</v>
      </c>
      <c r="D27" s="13">
        <f>B26*31</f>
        <v>2200690</v>
      </c>
      <c r="E27" s="14">
        <f t="shared" si="6"/>
        <v>2024630</v>
      </c>
      <c r="F27" s="43">
        <f t="shared" si="7"/>
        <v>176060</v>
      </c>
      <c r="G27" s="15">
        <f>$J$5*31</f>
        <v>403000</v>
      </c>
      <c r="H27" s="16">
        <f t="shared" si="8"/>
        <v>579060</v>
      </c>
    </row>
    <row r="28" spans="1:8" ht="21.95" customHeight="1" thickBot="1">
      <c r="A28" s="80"/>
      <c r="B28" s="83"/>
      <c r="C28" s="2" t="s">
        <v>18</v>
      </c>
      <c r="D28" s="17">
        <f>B26*28</f>
        <v>1987720</v>
      </c>
      <c r="E28" s="18">
        <f t="shared" si="6"/>
        <v>1828700</v>
      </c>
      <c r="F28" s="44">
        <f t="shared" si="7"/>
        <v>159020</v>
      </c>
      <c r="G28" s="19">
        <f>$J$5*28</f>
        <v>364000</v>
      </c>
      <c r="H28" s="20">
        <f t="shared" si="8"/>
        <v>523020</v>
      </c>
    </row>
    <row r="29" spans="1:8" ht="21.95" customHeight="1">
      <c r="A29" s="78" t="s">
        <v>19</v>
      </c>
      <c r="B29" s="82">
        <v>65870</v>
      </c>
      <c r="C29" s="7" t="s">
        <v>20</v>
      </c>
      <c r="D29" s="51">
        <f>B29*30</f>
        <v>1976100</v>
      </c>
      <c r="E29" s="23">
        <f t="shared" si="6"/>
        <v>1818010</v>
      </c>
      <c r="F29" s="45">
        <f t="shared" si="7"/>
        <v>158090</v>
      </c>
      <c r="G29" s="10">
        <f>$J$5*30</f>
        <v>390000</v>
      </c>
      <c r="H29" s="46">
        <f t="shared" si="8"/>
        <v>548090</v>
      </c>
    </row>
    <row r="30" spans="1:8" ht="21.95" customHeight="1">
      <c r="A30" s="79"/>
      <c r="B30" s="82"/>
      <c r="C30" s="12" t="s">
        <v>16</v>
      </c>
      <c r="D30" s="13">
        <f>B29*31</f>
        <v>2041970</v>
      </c>
      <c r="E30" s="14">
        <f t="shared" si="6"/>
        <v>1878610</v>
      </c>
      <c r="F30" s="43">
        <f t="shared" si="7"/>
        <v>163360</v>
      </c>
      <c r="G30" s="15">
        <f>$J$5*31</f>
        <v>403000</v>
      </c>
      <c r="H30" s="16">
        <f t="shared" si="8"/>
        <v>566360</v>
      </c>
    </row>
    <row r="31" spans="1:8" ht="21.95" customHeight="1" thickBot="1">
      <c r="A31" s="80"/>
      <c r="B31" s="83"/>
      <c r="C31" s="2" t="s">
        <v>18</v>
      </c>
      <c r="D31" s="17">
        <f>B29*28</f>
        <v>1844360</v>
      </c>
      <c r="E31" s="18">
        <f t="shared" si="6"/>
        <v>1696810</v>
      </c>
      <c r="F31" s="44">
        <f t="shared" si="7"/>
        <v>147550</v>
      </c>
      <c r="G31" s="19">
        <f>$J$5*28</f>
        <v>364000</v>
      </c>
      <c r="H31" s="20">
        <f t="shared" si="8"/>
        <v>511550</v>
      </c>
    </row>
    <row r="32" spans="1:8" ht="21.95" customHeight="1">
      <c r="A32" s="65" t="s">
        <v>10</v>
      </c>
      <c r="B32" s="68">
        <v>60740</v>
      </c>
      <c r="C32" s="61" t="s">
        <v>20</v>
      </c>
      <c r="D32" s="52">
        <f>B32*30</f>
        <v>1822200</v>
      </c>
      <c r="E32" s="48">
        <f t="shared" si="6"/>
        <v>1676420</v>
      </c>
      <c r="F32" s="49">
        <f t="shared" si="7"/>
        <v>145780</v>
      </c>
      <c r="G32" s="28">
        <f>$J$5*30</f>
        <v>390000</v>
      </c>
      <c r="H32" s="29">
        <f t="shared" si="8"/>
        <v>535780</v>
      </c>
    </row>
    <row r="33" spans="1:8" ht="21.95" customHeight="1">
      <c r="A33" s="66"/>
      <c r="B33" s="69"/>
      <c r="C33" s="30" t="s">
        <v>16</v>
      </c>
      <c r="D33" s="31">
        <f>B32*31</f>
        <v>1882940</v>
      </c>
      <c r="E33" s="32">
        <f t="shared" si="6"/>
        <v>1732300</v>
      </c>
      <c r="F33" s="50">
        <f t="shared" si="7"/>
        <v>150640</v>
      </c>
      <c r="G33" s="33">
        <f>$J$5*31</f>
        <v>403000</v>
      </c>
      <c r="H33" s="34">
        <f t="shared" si="8"/>
        <v>553640</v>
      </c>
    </row>
    <row r="34" spans="1:8" ht="21.95" customHeight="1" thickBot="1">
      <c r="A34" s="67"/>
      <c r="B34" s="70"/>
      <c r="C34" s="62" t="s">
        <v>18</v>
      </c>
      <c r="D34" s="36">
        <f>B32*28</f>
        <v>1700720</v>
      </c>
      <c r="E34" s="37">
        <f t="shared" si="6"/>
        <v>1564660</v>
      </c>
      <c r="F34" s="53">
        <f t="shared" si="7"/>
        <v>136060</v>
      </c>
      <c r="G34" s="38">
        <f>$J$5*28</f>
        <v>364000</v>
      </c>
      <c r="H34" s="39">
        <f t="shared" si="8"/>
        <v>500060</v>
      </c>
    </row>
    <row r="35" spans="1:8" ht="26.25">
      <c r="A35" s="71" t="s">
        <v>9</v>
      </c>
      <c r="B35" s="72"/>
      <c r="C35" s="72"/>
      <c r="D35" s="72"/>
      <c r="E35" s="72"/>
      <c r="F35" s="72"/>
      <c r="G35" s="72"/>
      <c r="H35" s="72"/>
    </row>
    <row r="36" spans="1:8" ht="33.75">
      <c r="A36" s="54"/>
      <c r="E36" s="55"/>
      <c r="F36" s="55"/>
      <c r="G36" s="56"/>
      <c r="H36" s="55"/>
    </row>
    <row r="37" spans="1:8">
      <c r="C37" t="s">
        <v>14</v>
      </c>
      <c r="D37" s="57">
        <v>3800</v>
      </c>
      <c r="E37" s="58">
        <f>D37*30*3</f>
        <v>342000</v>
      </c>
      <c r="F37" s="58"/>
      <c r="G37" s="73" t="s">
        <v>20</v>
      </c>
      <c r="H37" s="55"/>
    </row>
    <row r="38" spans="1:8">
      <c r="C38" t="s">
        <v>11</v>
      </c>
      <c r="D38" s="59">
        <v>1200</v>
      </c>
      <c r="E38" s="60">
        <f>D38*30</f>
        <v>36000</v>
      </c>
      <c r="F38" s="60">
        <f>E37+E38</f>
        <v>378000</v>
      </c>
      <c r="G38" s="74"/>
      <c r="H38" s="55"/>
    </row>
    <row r="39" spans="1:8">
      <c r="D39" s="57">
        <v>3800</v>
      </c>
      <c r="E39" s="58">
        <f>D39*31*3</f>
        <v>353400</v>
      </c>
      <c r="F39" s="58"/>
      <c r="G39" s="73" t="s">
        <v>16</v>
      </c>
      <c r="H39" s="55"/>
    </row>
    <row r="40" spans="1:8">
      <c r="D40" s="59">
        <v>1200</v>
      </c>
      <c r="E40" s="60">
        <f>D40*31</f>
        <v>37200</v>
      </c>
      <c r="F40" s="60">
        <f>E39+E40</f>
        <v>390600</v>
      </c>
      <c r="G40" s="74"/>
      <c r="H40" s="55"/>
    </row>
    <row r="41" spans="1:8">
      <c r="D41" s="57">
        <v>3800</v>
      </c>
      <c r="E41" s="58">
        <f>D41*28*3</f>
        <v>319200</v>
      </c>
      <c r="F41" s="58"/>
      <c r="G41" s="73" t="s">
        <v>18</v>
      </c>
      <c r="H41" s="55"/>
    </row>
    <row r="42" spans="1:8">
      <c r="D42" s="59">
        <v>1200</v>
      </c>
      <c r="E42" s="60">
        <f>D42*28</f>
        <v>33600</v>
      </c>
      <c r="F42" s="60">
        <f>E41+E42</f>
        <v>352800</v>
      </c>
      <c r="G42" s="74"/>
      <c r="H42" s="55"/>
    </row>
  </sheetData>
  <mergeCells count="26">
    <mergeCell ref="A18:A20"/>
    <mergeCell ref="B18:B20"/>
    <mergeCell ref="A1:H1"/>
    <mergeCell ref="A2:H2"/>
    <mergeCell ref="A4:A6"/>
    <mergeCell ref="B4:B6"/>
    <mergeCell ref="A7:A9"/>
    <mergeCell ref="B7:B9"/>
    <mergeCell ref="A10:A12"/>
    <mergeCell ref="B10:B12"/>
    <mergeCell ref="A13:H13"/>
    <mergeCell ref="A15:A17"/>
    <mergeCell ref="B15:B17"/>
    <mergeCell ref="G41:G42"/>
    <mergeCell ref="A21:A23"/>
    <mergeCell ref="B21:B23"/>
    <mergeCell ref="A24:H24"/>
    <mergeCell ref="A26:A28"/>
    <mergeCell ref="B26:B28"/>
    <mergeCell ref="A29:A31"/>
    <mergeCell ref="B29:B31"/>
    <mergeCell ref="A32:A34"/>
    <mergeCell ref="B32:B34"/>
    <mergeCell ref="A35:H35"/>
    <mergeCell ref="G37:G38"/>
    <mergeCell ref="G39:G40"/>
  </mergeCells>
  <phoneticPr fontId="9" type="noConversion"/>
  <pageMargins left="0.19685039370078741" right="0.19685039370078741" top="0.39370078740157483" bottom="0.39370078740157483" header="0.31496062992125984" footer="0.31496062992125984"/>
  <pageSetup paperSize="9" scale="98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"/>
  <dimension ref="A1:J42"/>
  <sheetViews>
    <sheetView view="pageBreakPreview" zoomScale="60" workbookViewId="0">
      <selection activeCell="D37" sqref="D37"/>
    </sheetView>
  </sheetViews>
  <sheetFormatPr defaultColWidth="8.875" defaultRowHeight="16.5"/>
  <cols>
    <col min="1" max="3" width="9.375" customWidth="1"/>
    <col min="4" max="4" width="15.125" customWidth="1"/>
    <col min="5" max="6" width="13" customWidth="1"/>
    <col min="7" max="7" width="11.5" customWidth="1"/>
    <col min="8" max="8" width="13" customWidth="1"/>
    <col min="10" max="10" width="8.875" bestFit="1" customWidth="1"/>
  </cols>
  <sheetData>
    <row r="1" spans="1:10" ht="33.75">
      <c r="A1" s="87" t="s">
        <v>2</v>
      </c>
      <c r="B1" s="88"/>
      <c r="C1" s="88"/>
      <c r="D1" s="88"/>
      <c r="E1" s="88"/>
      <c r="F1" s="88"/>
      <c r="G1" s="88"/>
      <c r="H1" s="88"/>
    </row>
    <row r="2" spans="1:10" ht="21.95" customHeight="1">
      <c r="A2" s="84" t="s">
        <v>3</v>
      </c>
      <c r="B2" s="85"/>
      <c r="C2" s="85"/>
      <c r="D2" s="85"/>
      <c r="E2" s="85"/>
      <c r="F2" s="85"/>
      <c r="G2" s="85"/>
      <c r="H2" s="86"/>
    </row>
    <row r="3" spans="1:10" ht="21.95" customHeight="1">
      <c r="A3" s="1" t="s">
        <v>5</v>
      </c>
      <c r="B3" s="2" t="s">
        <v>8</v>
      </c>
      <c r="C3" s="2" t="s">
        <v>13</v>
      </c>
      <c r="D3" s="3" t="s">
        <v>17</v>
      </c>
      <c r="E3" s="4" t="s">
        <v>7</v>
      </c>
      <c r="F3" s="4" t="s">
        <v>6</v>
      </c>
      <c r="G3" s="5" t="s">
        <v>12</v>
      </c>
      <c r="H3" s="6" t="s">
        <v>15</v>
      </c>
    </row>
    <row r="4" spans="1:10" ht="21.95" customHeight="1">
      <c r="A4" s="78" t="s">
        <v>4</v>
      </c>
      <c r="B4" s="81">
        <v>69150</v>
      </c>
      <c r="C4" s="7" t="s">
        <v>20</v>
      </c>
      <c r="D4" s="8">
        <f>B4*30</f>
        <v>2074500</v>
      </c>
      <c r="E4" s="9">
        <f t="shared" ref="E4:E12" si="0">ROUND(D4*80%,-1)</f>
        <v>1659600</v>
      </c>
      <c r="F4" s="9">
        <f t="shared" ref="F4:F12" si="1">ROUND(D4*20%,-1)</f>
        <v>414900</v>
      </c>
      <c r="G4" s="10">
        <f>$J$5*30</f>
        <v>390000</v>
      </c>
      <c r="H4" s="11">
        <f t="shared" ref="H4:H12" si="2">SUM(F4:G4)</f>
        <v>804900</v>
      </c>
    </row>
    <row r="5" spans="1:10" ht="21.95" customHeight="1">
      <c r="A5" s="79"/>
      <c r="B5" s="82"/>
      <c r="C5" s="12" t="s">
        <v>16</v>
      </c>
      <c r="D5" s="13">
        <f>B4*31</f>
        <v>2143650</v>
      </c>
      <c r="E5" s="14">
        <f t="shared" si="0"/>
        <v>1714920</v>
      </c>
      <c r="F5" s="14">
        <f t="shared" si="1"/>
        <v>428730</v>
      </c>
      <c r="G5" s="15">
        <f>$J$5*31</f>
        <v>403000</v>
      </c>
      <c r="H5" s="16">
        <f t="shared" si="2"/>
        <v>831730</v>
      </c>
      <c r="J5">
        <v>13000</v>
      </c>
    </row>
    <row r="6" spans="1:10" ht="21.95" customHeight="1">
      <c r="A6" s="80"/>
      <c r="B6" s="83"/>
      <c r="C6" s="2" t="s">
        <v>18</v>
      </c>
      <c r="D6" s="17">
        <f>B4*28</f>
        <v>1936200</v>
      </c>
      <c r="E6" s="18">
        <f t="shared" si="0"/>
        <v>1548960</v>
      </c>
      <c r="F6" s="18">
        <f t="shared" si="1"/>
        <v>387240</v>
      </c>
      <c r="G6" s="19">
        <f>$J$5*28</f>
        <v>364000</v>
      </c>
      <c r="H6" s="20">
        <f t="shared" si="2"/>
        <v>751240</v>
      </c>
    </row>
    <row r="7" spans="1:10" ht="21.95" customHeight="1">
      <c r="A7" s="89" t="s">
        <v>19</v>
      </c>
      <c r="B7" s="82">
        <v>64170</v>
      </c>
      <c r="C7" s="21" t="s">
        <v>20</v>
      </c>
      <c r="D7" s="22">
        <f>B7*30</f>
        <v>1925100</v>
      </c>
      <c r="E7" s="23">
        <f t="shared" si="0"/>
        <v>1540080</v>
      </c>
      <c r="F7" s="23">
        <f t="shared" si="1"/>
        <v>385020</v>
      </c>
      <c r="G7" s="10">
        <f>$J$5*30</f>
        <v>390000</v>
      </c>
      <c r="H7" s="24">
        <f t="shared" si="2"/>
        <v>775020</v>
      </c>
    </row>
    <row r="8" spans="1:10" ht="21.95" customHeight="1">
      <c r="A8" s="90"/>
      <c r="B8" s="82"/>
      <c r="C8" s="12" t="s">
        <v>16</v>
      </c>
      <c r="D8" s="13">
        <f>B7*31</f>
        <v>1989270</v>
      </c>
      <c r="E8" s="14">
        <f t="shared" si="0"/>
        <v>1591420</v>
      </c>
      <c r="F8" s="14">
        <f t="shared" si="1"/>
        <v>397850</v>
      </c>
      <c r="G8" s="15">
        <f>$J$5*31</f>
        <v>403000</v>
      </c>
      <c r="H8" s="16">
        <f t="shared" si="2"/>
        <v>800850</v>
      </c>
    </row>
    <row r="9" spans="1:10" ht="21.95" customHeight="1">
      <c r="A9" s="91"/>
      <c r="B9" s="83"/>
      <c r="C9" s="2" t="s">
        <v>18</v>
      </c>
      <c r="D9" s="17">
        <f>B7*28</f>
        <v>1796760</v>
      </c>
      <c r="E9" s="18">
        <f t="shared" si="0"/>
        <v>1437410</v>
      </c>
      <c r="F9" s="18">
        <f t="shared" si="1"/>
        <v>359350</v>
      </c>
      <c r="G9" s="19">
        <f>$J$5*28</f>
        <v>364000</v>
      </c>
      <c r="H9" s="20">
        <f t="shared" si="2"/>
        <v>723350</v>
      </c>
    </row>
    <row r="10" spans="1:10" ht="21.95" customHeight="1">
      <c r="A10" s="65" t="s">
        <v>10</v>
      </c>
      <c r="B10" s="68">
        <v>59170</v>
      </c>
      <c r="C10" s="25" t="s">
        <v>20</v>
      </c>
      <c r="D10" s="26">
        <f>B10*30</f>
        <v>1775100</v>
      </c>
      <c r="E10" s="27">
        <f t="shared" si="0"/>
        <v>1420080</v>
      </c>
      <c r="F10" s="27">
        <f t="shared" si="1"/>
        <v>355020</v>
      </c>
      <c r="G10" s="28">
        <f>$J$5*30</f>
        <v>390000</v>
      </c>
      <c r="H10" s="29">
        <f t="shared" si="2"/>
        <v>745020</v>
      </c>
    </row>
    <row r="11" spans="1:10" ht="21.95" customHeight="1">
      <c r="A11" s="66"/>
      <c r="B11" s="69"/>
      <c r="C11" s="30" t="s">
        <v>16</v>
      </c>
      <c r="D11" s="31">
        <f>B10*31</f>
        <v>1834270</v>
      </c>
      <c r="E11" s="32">
        <f t="shared" si="0"/>
        <v>1467420</v>
      </c>
      <c r="F11" s="32">
        <f t="shared" si="1"/>
        <v>366850</v>
      </c>
      <c r="G11" s="33">
        <f>$J$5*31</f>
        <v>403000</v>
      </c>
      <c r="H11" s="34">
        <f t="shared" si="2"/>
        <v>769850</v>
      </c>
    </row>
    <row r="12" spans="1:10" ht="21.95" customHeight="1">
      <c r="A12" s="67"/>
      <c r="B12" s="70"/>
      <c r="C12" s="35" t="s">
        <v>18</v>
      </c>
      <c r="D12" s="36">
        <f>B10*28</f>
        <v>1656760</v>
      </c>
      <c r="E12" s="37">
        <f t="shared" si="0"/>
        <v>1325410</v>
      </c>
      <c r="F12" s="37">
        <f t="shared" si="1"/>
        <v>331350</v>
      </c>
      <c r="G12" s="38">
        <f>$J$5*28</f>
        <v>364000</v>
      </c>
      <c r="H12" s="39">
        <f t="shared" si="2"/>
        <v>695350</v>
      </c>
    </row>
    <row r="13" spans="1:10" ht="21.95" customHeight="1">
      <c r="A13" s="84" t="s">
        <v>1</v>
      </c>
      <c r="B13" s="85"/>
      <c r="C13" s="85"/>
      <c r="D13" s="85"/>
      <c r="E13" s="85"/>
      <c r="F13" s="85"/>
      <c r="G13" s="85"/>
      <c r="H13" s="86"/>
    </row>
    <row r="14" spans="1:10" ht="21.95" customHeight="1">
      <c r="A14" s="1" t="s">
        <v>5</v>
      </c>
      <c r="B14" s="2" t="s">
        <v>8</v>
      </c>
      <c r="C14" s="2" t="s">
        <v>13</v>
      </c>
      <c r="D14" s="3" t="s">
        <v>17</v>
      </c>
      <c r="E14" s="4" t="s">
        <v>7</v>
      </c>
      <c r="F14" s="4" t="s">
        <v>6</v>
      </c>
      <c r="G14" s="5" t="s">
        <v>12</v>
      </c>
      <c r="H14" s="6" t="s">
        <v>15</v>
      </c>
    </row>
    <row r="15" spans="1:10" ht="21.95" customHeight="1">
      <c r="A15" s="78" t="s">
        <v>4</v>
      </c>
      <c r="B15" s="81">
        <v>69150</v>
      </c>
      <c r="C15" s="7" t="s">
        <v>20</v>
      </c>
      <c r="D15" s="40">
        <f>B15*30</f>
        <v>2074500</v>
      </c>
      <c r="E15" s="41">
        <f t="shared" ref="E15:E23" si="3">ROUND(D15*88%,-1)</f>
        <v>1825560</v>
      </c>
      <c r="F15" s="42">
        <f t="shared" ref="F15:F23" si="4">ROUND(D15*12%,-1)</f>
        <v>248940</v>
      </c>
      <c r="G15" s="10">
        <f>$J$5*30</f>
        <v>390000</v>
      </c>
      <c r="H15" s="11">
        <f t="shared" ref="H15:H23" si="5">SUM(F15:G15)</f>
        <v>638940</v>
      </c>
    </row>
    <row r="16" spans="1:10" ht="21.95" customHeight="1">
      <c r="A16" s="79"/>
      <c r="B16" s="82"/>
      <c r="C16" s="12" t="s">
        <v>16</v>
      </c>
      <c r="D16" s="13">
        <f>B15*31</f>
        <v>2143650</v>
      </c>
      <c r="E16" s="14">
        <f t="shared" si="3"/>
        <v>1886410</v>
      </c>
      <c r="F16" s="43">
        <f t="shared" si="4"/>
        <v>257240</v>
      </c>
      <c r="G16" s="15">
        <f>$J$5*31</f>
        <v>403000</v>
      </c>
      <c r="H16" s="16">
        <f t="shared" si="5"/>
        <v>660240</v>
      </c>
    </row>
    <row r="17" spans="1:8" ht="21.95" customHeight="1">
      <c r="A17" s="80"/>
      <c r="B17" s="83"/>
      <c r="C17" s="2" t="s">
        <v>18</v>
      </c>
      <c r="D17" s="17">
        <f>B15*28</f>
        <v>1936200</v>
      </c>
      <c r="E17" s="18">
        <f t="shared" si="3"/>
        <v>1703860</v>
      </c>
      <c r="F17" s="44">
        <f t="shared" si="4"/>
        <v>232340</v>
      </c>
      <c r="G17" s="19">
        <f>$J$5*28</f>
        <v>364000</v>
      </c>
      <c r="H17" s="20">
        <f t="shared" si="5"/>
        <v>596340</v>
      </c>
    </row>
    <row r="18" spans="1:8" ht="21.95" customHeight="1">
      <c r="A18" s="78" t="s">
        <v>19</v>
      </c>
      <c r="B18" s="82">
        <v>64170</v>
      </c>
      <c r="C18" s="7" t="s">
        <v>20</v>
      </c>
      <c r="D18" s="40">
        <f>B18*30</f>
        <v>1925100</v>
      </c>
      <c r="E18" s="23">
        <f t="shared" si="3"/>
        <v>1694090</v>
      </c>
      <c r="F18" s="45">
        <f t="shared" si="4"/>
        <v>231010</v>
      </c>
      <c r="G18" s="10">
        <f>$J$5*30</f>
        <v>390000</v>
      </c>
      <c r="H18" s="46">
        <f t="shared" si="5"/>
        <v>621010</v>
      </c>
    </row>
    <row r="19" spans="1:8" ht="21.95" customHeight="1">
      <c r="A19" s="79"/>
      <c r="B19" s="82"/>
      <c r="C19" s="12" t="s">
        <v>16</v>
      </c>
      <c r="D19" s="13">
        <f>B18*31</f>
        <v>1989270</v>
      </c>
      <c r="E19" s="14">
        <f t="shared" si="3"/>
        <v>1750560</v>
      </c>
      <c r="F19" s="43">
        <f t="shared" si="4"/>
        <v>238710</v>
      </c>
      <c r="G19" s="15">
        <f>$J$5*31</f>
        <v>403000</v>
      </c>
      <c r="H19" s="16">
        <f t="shared" si="5"/>
        <v>641710</v>
      </c>
    </row>
    <row r="20" spans="1:8" ht="21.95" customHeight="1">
      <c r="A20" s="80"/>
      <c r="B20" s="83"/>
      <c r="C20" s="2" t="s">
        <v>18</v>
      </c>
      <c r="D20" s="17">
        <f>B18*28</f>
        <v>1796760</v>
      </c>
      <c r="E20" s="18">
        <f t="shared" si="3"/>
        <v>1581150</v>
      </c>
      <c r="F20" s="44">
        <f t="shared" si="4"/>
        <v>215610</v>
      </c>
      <c r="G20" s="19">
        <f>$J$5*28</f>
        <v>364000</v>
      </c>
      <c r="H20" s="20">
        <f t="shared" si="5"/>
        <v>579610</v>
      </c>
    </row>
    <row r="21" spans="1:8" ht="21.95" customHeight="1">
      <c r="A21" s="65" t="s">
        <v>10</v>
      </c>
      <c r="B21" s="68">
        <v>59170</v>
      </c>
      <c r="C21" s="25" t="s">
        <v>20</v>
      </c>
      <c r="D21" s="47">
        <f>B21*30</f>
        <v>1775100</v>
      </c>
      <c r="E21" s="48">
        <f t="shared" si="3"/>
        <v>1562090</v>
      </c>
      <c r="F21" s="49">
        <f t="shared" si="4"/>
        <v>213010</v>
      </c>
      <c r="G21" s="28">
        <f>$J$5*30</f>
        <v>390000</v>
      </c>
      <c r="H21" s="29">
        <f t="shared" si="5"/>
        <v>603010</v>
      </c>
    </row>
    <row r="22" spans="1:8" ht="21.95" customHeight="1">
      <c r="A22" s="66"/>
      <c r="B22" s="69"/>
      <c r="C22" s="30" t="s">
        <v>16</v>
      </c>
      <c r="D22" s="31">
        <f>B21*31</f>
        <v>1834270</v>
      </c>
      <c r="E22" s="32">
        <f t="shared" si="3"/>
        <v>1614160</v>
      </c>
      <c r="F22" s="50">
        <f t="shared" si="4"/>
        <v>220110</v>
      </c>
      <c r="G22" s="33">
        <f>$J$5*31</f>
        <v>403000</v>
      </c>
      <c r="H22" s="34">
        <f t="shared" si="5"/>
        <v>623110</v>
      </c>
    </row>
    <row r="23" spans="1:8" ht="21.95" customHeight="1">
      <c r="A23" s="67"/>
      <c r="B23" s="70"/>
      <c r="C23" s="35" t="s">
        <v>18</v>
      </c>
      <c r="D23" s="36">
        <f>B21*28</f>
        <v>1656760</v>
      </c>
      <c r="E23" s="48">
        <f t="shared" si="3"/>
        <v>1457950</v>
      </c>
      <c r="F23" s="49">
        <f t="shared" si="4"/>
        <v>198810</v>
      </c>
      <c r="G23" s="38">
        <f>$J$5*28</f>
        <v>364000</v>
      </c>
      <c r="H23" s="39">
        <f t="shared" si="5"/>
        <v>562810</v>
      </c>
    </row>
    <row r="24" spans="1:8" ht="21.95" customHeight="1">
      <c r="A24" s="75" t="s">
        <v>0</v>
      </c>
      <c r="B24" s="76"/>
      <c r="C24" s="76"/>
      <c r="D24" s="76"/>
      <c r="E24" s="76"/>
      <c r="F24" s="76"/>
      <c r="G24" s="76"/>
      <c r="H24" s="77"/>
    </row>
    <row r="25" spans="1:8" ht="21.95" customHeight="1">
      <c r="A25" s="1" t="s">
        <v>5</v>
      </c>
      <c r="B25" s="2" t="s">
        <v>8</v>
      </c>
      <c r="C25" s="2" t="s">
        <v>13</v>
      </c>
      <c r="D25" s="3" t="s">
        <v>17</v>
      </c>
      <c r="E25" s="4" t="s">
        <v>7</v>
      </c>
      <c r="F25" s="4" t="s">
        <v>6</v>
      </c>
      <c r="G25" s="5" t="s">
        <v>12</v>
      </c>
      <c r="H25" s="6" t="s">
        <v>15</v>
      </c>
    </row>
    <row r="26" spans="1:8" ht="21.95" customHeight="1">
      <c r="A26" s="78" t="s">
        <v>4</v>
      </c>
      <c r="B26" s="81">
        <v>69150</v>
      </c>
      <c r="C26" s="7" t="s">
        <v>20</v>
      </c>
      <c r="D26" s="40">
        <f>B26*30</f>
        <v>2074500</v>
      </c>
      <c r="E26" s="41">
        <f t="shared" ref="E26:E34" si="6">ROUND(D26*92%,-1)</f>
        <v>1908540</v>
      </c>
      <c r="F26" s="42">
        <f t="shared" ref="F26:F34" si="7">ROUND(D26*8%,-1)</f>
        <v>165960</v>
      </c>
      <c r="G26" s="10">
        <f>$J$5*30</f>
        <v>390000</v>
      </c>
      <c r="H26" s="11">
        <f t="shared" ref="H26:H34" si="8">SUM(F26:G26)</f>
        <v>555960</v>
      </c>
    </row>
    <row r="27" spans="1:8" ht="21.95" customHeight="1">
      <c r="A27" s="79"/>
      <c r="B27" s="82"/>
      <c r="C27" s="12" t="s">
        <v>16</v>
      </c>
      <c r="D27" s="13">
        <f>B26*31</f>
        <v>2143650</v>
      </c>
      <c r="E27" s="14">
        <f t="shared" si="6"/>
        <v>1972160</v>
      </c>
      <c r="F27" s="43">
        <f t="shared" si="7"/>
        <v>171490</v>
      </c>
      <c r="G27" s="15">
        <f>$J$5*31</f>
        <v>403000</v>
      </c>
      <c r="H27" s="16">
        <f t="shared" si="8"/>
        <v>574490</v>
      </c>
    </row>
    <row r="28" spans="1:8" ht="21.95" customHeight="1">
      <c r="A28" s="80"/>
      <c r="B28" s="83"/>
      <c r="C28" s="2" t="s">
        <v>18</v>
      </c>
      <c r="D28" s="17">
        <f>B26*28</f>
        <v>1936200</v>
      </c>
      <c r="E28" s="18">
        <f t="shared" si="6"/>
        <v>1781300</v>
      </c>
      <c r="F28" s="44">
        <f t="shared" si="7"/>
        <v>154900</v>
      </c>
      <c r="G28" s="19">
        <f>$J$5*28</f>
        <v>364000</v>
      </c>
      <c r="H28" s="20">
        <f t="shared" si="8"/>
        <v>518900</v>
      </c>
    </row>
    <row r="29" spans="1:8" ht="21.95" customHeight="1">
      <c r="A29" s="78" t="s">
        <v>19</v>
      </c>
      <c r="B29" s="82">
        <v>64170</v>
      </c>
      <c r="C29" s="7" t="s">
        <v>20</v>
      </c>
      <c r="D29" s="51">
        <f>B29*30</f>
        <v>1925100</v>
      </c>
      <c r="E29" s="23">
        <f t="shared" si="6"/>
        <v>1771090</v>
      </c>
      <c r="F29" s="45">
        <f t="shared" si="7"/>
        <v>154010</v>
      </c>
      <c r="G29" s="10">
        <f>$J$5*30</f>
        <v>390000</v>
      </c>
      <c r="H29" s="46">
        <f t="shared" si="8"/>
        <v>544010</v>
      </c>
    </row>
    <row r="30" spans="1:8" ht="21.95" customHeight="1">
      <c r="A30" s="79"/>
      <c r="B30" s="82"/>
      <c r="C30" s="12" t="s">
        <v>16</v>
      </c>
      <c r="D30" s="13">
        <f>B29*31</f>
        <v>1989270</v>
      </c>
      <c r="E30" s="14">
        <f t="shared" si="6"/>
        <v>1830130</v>
      </c>
      <c r="F30" s="43">
        <f t="shared" si="7"/>
        <v>159140</v>
      </c>
      <c r="G30" s="15">
        <f>$J$5*31</f>
        <v>403000</v>
      </c>
      <c r="H30" s="16">
        <f t="shared" si="8"/>
        <v>562140</v>
      </c>
    </row>
    <row r="31" spans="1:8" ht="21.95" customHeight="1">
      <c r="A31" s="80"/>
      <c r="B31" s="83"/>
      <c r="C31" s="2" t="s">
        <v>18</v>
      </c>
      <c r="D31" s="17">
        <f>B29*28</f>
        <v>1796760</v>
      </c>
      <c r="E31" s="18">
        <f t="shared" si="6"/>
        <v>1653020</v>
      </c>
      <c r="F31" s="44">
        <f t="shared" si="7"/>
        <v>143740</v>
      </c>
      <c r="G31" s="19">
        <f>$J$5*28</f>
        <v>364000</v>
      </c>
      <c r="H31" s="20">
        <f t="shared" si="8"/>
        <v>507740</v>
      </c>
    </row>
    <row r="32" spans="1:8" ht="21.95" customHeight="1">
      <c r="A32" s="65" t="s">
        <v>10</v>
      </c>
      <c r="B32" s="68">
        <v>59170</v>
      </c>
      <c r="C32" s="25" t="s">
        <v>20</v>
      </c>
      <c r="D32" s="52">
        <f>B32*30</f>
        <v>1775100</v>
      </c>
      <c r="E32" s="48">
        <f t="shared" si="6"/>
        <v>1633090</v>
      </c>
      <c r="F32" s="49">
        <f t="shared" si="7"/>
        <v>142010</v>
      </c>
      <c r="G32" s="28">
        <f>$J$5*30</f>
        <v>390000</v>
      </c>
      <c r="H32" s="29">
        <f t="shared" si="8"/>
        <v>532010</v>
      </c>
    </row>
    <row r="33" spans="1:8" ht="21.95" customHeight="1">
      <c r="A33" s="66"/>
      <c r="B33" s="69"/>
      <c r="C33" s="30" t="s">
        <v>16</v>
      </c>
      <c r="D33" s="31">
        <f>B32*31</f>
        <v>1834270</v>
      </c>
      <c r="E33" s="32">
        <f t="shared" si="6"/>
        <v>1687530</v>
      </c>
      <c r="F33" s="50">
        <f t="shared" si="7"/>
        <v>146740</v>
      </c>
      <c r="G33" s="33">
        <f>$J$5*31</f>
        <v>403000</v>
      </c>
      <c r="H33" s="34">
        <f t="shared" si="8"/>
        <v>549740</v>
      </c>
    </row>
    <row r="34" spans="1:8" ht="21.95" customHeight="1">
      <c r="A34" s="67"/>
      <c r="B34" s="70"/>
      <c r="C34" s="35" t="s">
        <v>18</v>
      </c>
      <c r="D34" s="36">
        <f>B32*28</f>
        <v>1656760</v>
      </c>
      <c r="E34" s="37">
        <f t="shared" si="6"/>
        <v>1524220</v>
      </c>
      <c r="F34" s="53">
        <f t="shared" si="7"/>
        <v>132540</v>
      </c>
      <c r="G34" s="38">
        <f>$J$5*28</f>
        <v>364000</v>
      </c>
      <c r="H34" s="39">
        <f t="shared" si="8"/>
        <v>496540</v>
      </c>
    </row>
    <row r="35" spans="1:8" ht="26.25">
      <c r="A35" s="71" t="s">
        <v>9</v>
      </c>
      <c r="B35" s="72"/>
      <c r="C35" s="72"/>
      <c r="D35" s="72"/>
      <c r="E35" s="72"/>
      <c r="F35" s="72"/>
      <c r="G35" s="72"/>
      <c r="H35" s="72"/>
    </row>
    <row r="36" spans="1:8" ht="33.75">
      <c r="A36" s="54"/>
      <c r="E36" s="55"/>
      <c r="F36" s="55"/>
      <c r="G36" s="56"/>
      <c r="H36" s="55"/>
    </row>
    <row r="37" spans="1:8">
      <c r="C37" t="s">
        <v>14</v>
      </c>
      <c r="D37" s="57">
        <v>3000</v>
      </c>
      <c r="E37" s="58">
        <f>D37*30*3</f>
        <v>270000</v>
      </c>
      <c r="F37" s="58"/>
      <c r="G37" s="73" t="s">
        <v>20</v>
      </c>
      <c r="H37" s="55"/>
    </row>
    <row r="38" spans="1:8">
      <c r="C38" t="s">
        <v>11</v>
      </c>
      <c r="D38" s="59">
        <v>1000</v>
      </c>
      <c r="E38" s="60">
        <f>D38*30</f>
        <v>30000</v>
      </c>
      <c r="F38" s="60">
        <f>E37+E38</f>
        <v>300000</v>
      </c>
      <c r="G38" s="74"/>
      <c r="H38" s="55"/>
    </row>
    <row r="39" spans="1:8">
      <c r="D39" s="57">
        <v>3000</v>
      </c>
      <c r="E39" s="58">
        <f>D39*31*3</f>
        <v>279000</v>
      </c>
      <c r="F39" s="58"/>
      <c r="G39" s="73" t="s">
        <v>16</v>
      </c>
      <c r="H39" s="55"/>
    </row>
    <row r="40" spans="1:8">
      <c r="D40" s="59">
        <v>1000</v>
      </c>
      <c r="E40" s="60">
        <f>D40*31</f>
        <v>31000</v>
      </c>
      <c r="F40" s="60">
        <f>E39+E40</f>
        <v>310000</v>
      </c>
      <c r="G40" s="74"/>
      <c r="H40" s="55"/>
    </row>
    <row r="41" spans="1:8">
      <c r="D41" s="57">
        <v>3000</v>
      </c>
      <c r="E41" s="58">
        <f>D41*28*3</f>
        <v>252000</v>
      </c>
      <c r="F41" s="58"/>
      <c r="G41" s="73" t="s">
        <v>18</v>
      </c>
      <c r="H41" s="55"/>
    </row>
    <row r="42" spans="1:8">
      <c r="D42" s="59">
        <v>1000</v>
      </c>
      <c r="E42" s="60">
        <f>D42*28</f>
        <v>28000</v>
      </c>
      <c r="F42" s="60">
        <f>E41+E42</f>
        <v>280000</v>
      </c>
      <c r="G42" s="74"/>
      <c r="H42" s="55"/>
    </row>
  </sheetData>
  <mergeCells count="26">
    <mergeCell ref="G41:G42"/>
    <mergeCell ref="A21:A23"/>
    <mergeCell ref="B21:B23"/>
    <mergeCell ref="A24:H24"/>
    <mergeCell ref="A26:A28"/>
    <mergeCell ref="B26:B28"/>
    <mergeCell ref="A29:A31"/>
    <mergeCell ref="B29:B31"/>
    <mergeCell ref="A32:A34"/>
    <mergeCell ref="B32:B34"/>
    <mergeCell ref="A35:H35"/>
    <mergeCell ref="G37:G38"/>
    <mergeCell ref="G39:G40"/>
    <mergeCell ref="A18:A20"/>
    <mergeCell ref="B18:B20"/>
    <mergeCell ref="A1:H1"/>
    <mergeCell ref="A2:H2"/>
    <mergeCell ref="A4:A6"/>
    <mergeCell ref="B4:B6"/>
    <mergeCell ref="A7:A9"/>
    <mergeCell ref="B7:B9"/>
    <mergeCell ref="A10:A12"/>
    <mergeCell ref="B10:B12"/>
    <mergeCell ref="A13:H13"/>
    <mergeCell ref="A15:A17"/>
    <mergeCell ref="B15:B17"/>
  </mergeCells>
  <phoneticPr fontId="9" type="noConversion"/>
  <pageMargins left="0.19685039370078741" right="0.19685039370078741" top="0.39370078740157483" bottom="0.39370078740157483" header="0.31496062992125984" footer="0.31496062992125984"/>
  <pageSetup paperSize="9" scale="9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2021</vt:lpstr>
      <vt:lpstr>2020</vt:lpstr>
      <vt:lpstr>2019</vt:lpstr>
      <vt:lpstr>'2019'!Print_Area</vt:lpstr>
      <vt:lpstr>'2020'!Print_Area</vt:lpstr>
      <vt:lpstr>'2021'!Print_Area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ELDORADO</dc:creator>
  <cp:lastModifiedBy>admin</cp:lastModifiedBy>
  <cp:revision>5</cp:revision>
  <cp:lastPrinted>2021-11-21T06:37:08Z</cp:lastPrinted>
  <dcterms:created xsi:type="dcterms:W3CDTF">2018-12-03T07:06:34Z</dcterms:created>
  <dcterms:modified xsi:type="dcterms:W3CDTF">2021-11-21T06:41:21Z</dcterms:modified>
</cp:coreProperties>
</file>