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19035" windowHeight="11595"/>
  </bookViews>
  <sheets>
    <sheet name="2022" sheetId="5" r:id="rId1"/>
    <sheet name="2021" sheetId="4" r:id="rId2"/>
    <sheet name="Sheet1" sheetId="1" r:id="rId3"/>
    <sheet name="Sheet2" sheetId="2" r:id="rId4"/>
    <sheet name="Sheet3" sheetId="3" r:id="rId5"/>
  </sheets>
  <definedNames>
    <definedName name="_xlnm.Print_Area" localSheetId="1">'2021'!$A$1:$K$31</definedName>
    <definedName name="_xlnm.Print_Area" localSheetId="0">'2022'!$A$1:$K$31</definedName>
    <definedName name="_xlnm.Print_Area" localSheetId="2">Sheet1!$A$1:$K$31</definedName>
  </definedNames>
  <calcPr calcId="144525"/>
</workbook>
</file>

<file path=xl/calcChain.xml><?xml version="1.0" encoding="utf-8"?>
<calcChain xmlns="http://schemas.openxmlformats.org/spreadsheetml/2006/main">
  <c r="D27" i="5" l="1"/>
  <c r="I26" i="5"/>
  <c r="G26" i="5"/>
  <c r="F26" i="5"/>
  <c r="H26" i="5" s="1"/>
  <c r="D26" i="5"/>
  <c r="J25" i="5"/>
  <c r="I25" i="5"/>
  <c r="K25" i="5" s="1"/>
  <c r="G25" i="5"/>
  <c r="D25" i="5"/>
  <c r="G19" i="5"/>
  <c r="D19" i="5"/>
  <c r="K12" i="5"/>
  <c r="J12" i="5"/>
  <c r="J27" i="5" s="1"/>
  <c r="I12" i="5"/>
  <c r="I27" i="5" s="1"/>
  <c r="K27" i="5" s="1"/>
  <c r="G12" i="5"/>
  <c r="G27" i="5" s="1"/>
  <c r="F12" i="5"/>
  <c r="H12" i="5" s="1"/>
  <c r="C12" i="5"/>
  <c r="C27" i="5" s="1"/>
  <c r="E27" i="5" s="1"/>
  <c r="K11" i="5"/>
  <c r="H11" i="5"/>
  <c r="E11" i="5"/>
  <c r="J10" i="5"/>
  <c r="I10" i="5"/>
  <c r="I22" i="5" s="1"/>
  <c r="K22" i="5" s="1"/>
  <c r="G10" i="5"/>
  <c r="F10" i="5"/>
  <c r="F22" i="5" s="1"/>
  <c r="H22" i="5" s="1"/>
  <c r="C10" i="5"/>
  <c r="C24" i="5" s="1"/>
  <c r="E24" i="5" s="1"/>
  <c r="K9" i="5"/>
  <c r="H9" i="5"/>
  <c r="E9" i="5"/>
  <c r="J8" i="5"/>
  <c r="J19" i="5" s="1"/>
  <c r="I8" i="5"/>
  <c r="I20" i="5" s="1"/>
  <c r="G8" i="5"/>
  <c r="G21" i="5" s="1"/>
  <c r="F8" i="5"/>
  <c r="F20" i="5" s="1"/>
  <c r="D8" i="5"/>
  <c r="D21" i="5" s="1"/>
  <c r="C8" i="5"/>
  <c r="C21" i="5" s="1"/>
  <c r="K7" i="5"/>
  <c r="H7" i="5"/>
  <c r="E7" i="5"/>
  <c r="N4" i="5"/>
  <c r="I21" i="5" l="1"/>
  <c r="F25" i="5"/>
  <c r="H25" i="5" s="1"/>
  <c r="F24" i="5"/>
  <c r="H24" i="5" s="1"/>
  <c r="H10" i="5"/>
  <c r="C22" i="5"/>
  <c r="E22" i="5" s="1"/>
  <c r="C23" i="5"/>
  <c r="E23" i="5" s="1"/>
  <c r="C19" i="5"/>
  <c r="E19" i="5" s="1"/>
  <c r="K20" i="5"/>
  <c r="E21" i="5"/>
  <c r="E12" i="5"/>
  <c r="C20" i="5"/>
  <c r="E20" i="5" s="1"/>
  <c r="J21" i="5"/>
  <c r="K21" i="5" s="1"/>
  <c r="D20" i="5"/>
  <c r="F27" i="5"/>
  <c r="H27" i="5" s="1"/>
  <c r="E8" i="5"/>
  <c r="F19" i="5"/>
  <c r="H19" i="5" s="1"/>
  <c r="F23" i="5"/>
  <c r="H23" i="5" s="1"/>
  <c r="I24" i="5"/>
  <c r="K24" i="5" s="1"/>
  <c r="G20" i="5"/>
  <c r="H20" i="5" s="1"/>
  <c r="F21" i="5"/>
  <c r="H21" i="5" s="1"/>
  <c r="I23" i="5"/>
  <c r="K23" i="5" s="1"/>
  <c r="C25" i="5"/>
  <c r="E25" i="5" s="1"/>
  <c r="J26" i="5"/>
  <c r="K26" i="5" s="1"/>
  <c r="K8" i="5"/>
  <c r="K10" i="5"/>
  <c r="H8" i="5"/>
  <c r="E10" i="5"/>
  <c r="I19" i="5"/>
  <c r="K19" i="5" s="1"/>
  <c r="C26" i="5"/>
  <c r="E26" i="5" s="1"/>
  <c r="J20" i="5"/>
  <c r="D27" i="4"/>
  <c r="D26" i="4"/>
  <c r="D25" i="4"/>
  <c r="J21" i="4"/>
  <c r="J12" i="4"/>
  <c r="J25" i="4" s="1"/>
  <c r="I12" i="4"/>
  <c r="I26" i="4" s="1"/>
  <c r="G12" i="4"/>
  <c r="G27" i="4" s="1"/>
  <c r="F12" i="4"/>
  <c r="F25" i="4" s="1"/>
  <c r="C12" i="4"/>
  <c r="C26" i="4" s="1"/>
  <c r="K11" i="4"/>
  <c r="H11" i="4"/>
  <c r="E11" i="4"/>
  <c r="J10" i="4"/>
  <c r="I10" i="4"/>
  <c r="I23" i="4" s="1"/>
  <c r="K23" i="4" s="1"/>
  <c r="G10" i="4"/>
  <c r="F10" i="4"/>
  <c r="F23" i="4" s="1"/>
  <c r="H23" i="4" s="1"/>
  <c r="C10" i="4"/>
  <c r="C24" i="4" s="1"/>
  <c r="E24" i="4" s="1"/>
  <c r="K9" i="4"/>
  <c r="H9" i="4"/>
  <c r="E9" i="4"/>
  <c r="J8" i="4"/>
  <c r="J20" i="4" s="1"/>
  <c r="I8" i="4"/>
  <c r="I21" i="4" s="1"/>
  <c r="K21" i="4" s="1"/>
  <c r="G8" i="4"/>
  <c r="G19" i="4" s="1"/>
  <c r="F8" i="4"/>
  <c r="F20" i="4" s="1"/>
  <c r="D8" i="4"/>
  <c r="D21" i="4" s="1"/>
  <c r="C8" i="4"/>
  <c r="C19" i="4" s="1"/>
  <c r="K7" i="4"/>
  <c r="H7" i="4"/>
  <c r="E7" i="4"/>
  <c r="N4" i="4"/>
  <c r="I19" i="4" l="1"/>
  <c r="F26" i="4"/>
  <c r="F22" i="4"/>
  <c r="H22" i="4" s="1"/>
  <c r="H10" i="4"/>
  <c r="F24" i="4"/>
  <c r="H24" i="4" s="1"/>
  <c r="F19" i="4"/>
  <c r="H19" i="4" s="1"/>
  <c r="F21" i="4"/>
  <c r="E12" i="4"/>
  <c r="C25" i="4"/>
  <c r="E25" i="4" s="1"/>
  <c r="C27" i="4"/>
  <c r="E27" i="4"/>
  <c r="J26" i="4"/>
  <c r="K26" i="4"/>
  <c r="K10" i="4"/>
  <c r="J19" i="4"/>
  <c r="K8" i="4"/>
  <c r="E26" i="4"/>
  <c r="E19" i="4"/>
  <c r="D19" i="4"/>
  <c r="C20" i="4"/>
  <c r="E20" i="4" s="1"/>
  <c r="G20" i="4"/>
  <c r="H20" i="4" s="1"/>
  <c r="C23" i="4"/>
  <c r="E23" i="4" s="1"/>
  <c r="G25" i="4"/>
  <c r="H25" i="4" s="1"/>
  <c r="I27" i="4"/>
  <c r="H8" i="4"/>
  <c r="E10" i="4"/>
  <c r="D20" i="4"/>
  <c r="C21" i="4"/>
  <c r="E21" i="4" s="1"/>
  <c r="G21" i="4"/>
  <c r="H21" i="4" s="1"/>
  <c r="G26" i="4"/>
  <c r="F27" i="4"/>
  <c r="H27" i="4" s="1"/>
  <c r="J27" i="4"/>
  <c r="E8" i="4"/>
  <c r="K12" i="4"/>
  <c r="I20" i="4"/>
  <c r="K20" i="4" s="1"/>
  <c r="C22" i="4"/>
  <c r="E22" i="4" s="1"/>
  <c r="I22" i="4"/>
  <c r="K22" i="4" s="1"/>
  <c r="I24" i="4"/>
  <c r="K24" i="4" s="1"/>
  <c r="I25" i="4"/>
  <c r="K25" i="4" s="1"/>
  <c r="H12" i="4"/>
  <c r="I24" i="1"/>
  <c r="K24" i="1" s="1"/>
  <c r="I23" i="1"/>
  <c r="K23" i="1" s="1"/>
  <c r="I22" i="1"/>
  <c r="K22" i="1" s="1"/>
  <c r="F24" i="1"/>
  <c r="F23" i="1"/>
  <c r="F22" i="1"/>
  <c r="H22" i="1" s="1"/>
  <c r="C24" i="1"/>
  <c r="E24" i="1" s="1"/>
  <c r="C23" i="1"/>
  <c r="E23" i="1" s="1"/>
  <c r="C22" i="1"/>
  <c r="E22" i="1" s="1"/>
  <c r="H24" i="1"/>
  <c r="H23" i="1"/>
  <c r="J10" i="1"/>
  <c r="I10" i="1"/>
  <c r="K10" i="1" s="1"/>
  <c r="G10" i="1"/>
  <c r="F10" i="1"/>
  <c r="H10" i="1" s="1"/>
  <c r="C10" i="1"/>
  <c r="E10" i="1" s="1"/>
  <c r="K9" i="1"/>
  <c r="H9" i="1"/>
  <c r="E9" i="1"/>
  <c r="I12" i="1"/>
  <c r="I26" i="1" s="1"/>
  <c r="F12" i="1"/>
  <c r="F27" i="1" s="1"/>
  <c r="C12" i="1"/>
  <c r="C26" i="1" s="1"/>
  <c r="K19" i="4" l="1"/>
  <c r="H26" i="4"/>
  <c r="K27" i="4"/>
  <c r="C25" i="1"/>
  <c r="I25" i="1"/>
  <c r="F26" i="1"/>
  <c r="C27" i="1"/>
  <c r="I27" i="1"/>
  <c r="F25" i="1"/>
  <c r="D27" i="1"/>
  <c r="D26" i="1"/>
  <c r="D25" i="1"/>
  <c r="I8" i="1"/>
  <c r="I21" i="1" s="1"/>
  <c r="G12" i="1"/>
  <c r="G27" i="1" s="1"/>
  <c r="G8" i="1"/>
  <c r="G25" i="1" s="1"/>
  <c r="J12" i="1"/>
  <c r="J27" i="1" s="1"/>
  <c r="J8" i="1"/>
  <c r="J21" i="1" s="1"/>
  <c r="D8" i="1"/>
  <c r="D21" i="1" s="1"/>
  <c r="H11" i="1"/>
  <c r="F8" i="1"/>
  <c r="E11" i="1"/>
  <c r="C8" i="1"/>
  <c r="C19" i="1" s="1"/>
  <c r="N4" i="1"/>
  <c r="F21" i="1" l="1"/>
  <c r="C20" i="1"/>
  <c r="C21" i="1"/>
  <c r="F19" i="1"/>
  <c r="F20" i="1"/>
  <c r="G26" i="1"/>
  <c r="I19" i="1"/>
  <c r="I20" i="1"/>
  <c r="D19" i="1"/>
  <c r="D20" i="1"/>
  <c r="G19" i="1"/>
  <c r="G20" i="1"/>
  <c r="G21" i="1"/>
  <c r="J19" i="1"/>
  <c r="J20" i="1"/>
  <c r="K20" i="1" s="1"/>
  <c r="J25" i="1"/>
  <c r="J26" i="1"/>
  <c r="K21" i="1"/>
  <c r="K25" i="1"/>
  <c r="K26" i="1"/>
  <c r="K27" i="1"/>
  <c r="K19" i="1"/>
  <c r="H20" i="1"/>
  <c r="H21" i="1"/>
  <c r="H25" i="1"/>
  <c r="H26" i="1"/>
  <c r="H27" i="1"/>
  <c r="H19" i="1"/>
  <c r="E20" i="1"/>
  <c r="E21" i="1"/>
  <c r="E25" i="1"/>
  <c r="E26" i="1"/>
  <c r="E27" i="1"/>
  <c r="E19" i="1"/>
  <c r="K8" i="1"/>
  <c r="K11" i="1"/>
  <c r="K12" i="1"/>
  <c r="K7" i="1"/>
  <c r="H8" i="1"/>
  <c r="H12" i="1"/>
  <c r="H7" i="1"/>
  <c r="E8" i="1"/>
  <c r="E12" i="1"/>
  <c r="E7" i="1"/>
</calcChain>
</file>

<file path=xl/sharedStrings.xml><?xml version="1.0" encoding="utf-8"?>
<sst xmlns="http://schemas.openxmlformats.org/spreadsheetml/2006/main" count="174" uniqueCount="36">
  <si>
    <t>구분</t>
    <phoneticPr fontId="1" type="noConversion"/>
  </si>
  <si>
    <t>합계</t>
    <phoneticPr fontId="1" type="noConversion"/>
  </si>
  <si>
    <t>1등급</t>
    <phoneticPr fontId="1" type="noConversion"/>
  </si>
  <si>
    <t>2등급</t>
    <phoneticPr fontId="1" type="noConversion"/>
  </si>
  <si>
    <t>식대</t>
    <phoneticPr fontId="1" type="noConversion"/>
  </si>
  <si>
    <t>3등급</t>
    <phoneticPr fontId="1" type="noConversion"/>
  </si>
  <si>
    <t>28일</t>
    <phoneticPr fontId="1" type="noConversion"/>
  </si>
  <si>
    <t>30일</t>
    <phoneticPr fontId="1" type="noConversion"/>
  </si>
  <si>
    <t>31일</t>
    <phoneticPr fontId="1" type="noConversion"/>
  </si>
  <si>
    <t>일반대상자
(20%)</t>
    <phoneticPr fontId="1" type="noConversion"/>
  </si>
  <si>
    <t>기초수급자</t>
    <phoneticPr fontId="1" type="noConversion"/>
  </si>
  <si>
    <t>무료</t>
    <phoneticPr fontId="1" type="noConversion"/>
  </si>
  <si>
    <t>이용료</t>
    <phoneticPr fontId="1" type="noConversion"/>
  </si>
  <si>
    <t>일반대상자(20%)</t>
    <phoneticPr fontId="1" type="noConversion"/>
  </si>
  <si>
    <t>2. 한달 기준 이용료</t>
    <phoneticPr fontId="1" type="noConversion"/>
  </si>
  <si>
    <t>1. 1일 기준 이용료</t>
    <phoneticPr fontId="1" type="noConversion"/>
  </si>
  <si>
    <t>본인부담</t>
    <phoneticPr fontId="1" type="noConversion"/>
  </si>
  <si>
    <t>- 이용료는 건강보험공단 노인장기요양보험에 고시된 수가입니다.</t>
    <phoneticPr fontId="1" type="noConversion"/>
  </si>
  <si>
    <t>기초생활수급자</t>
    <phoneticPr fontId="1" type="noConversion"/>
  </si>
  <si>
    <t>무료</t>
    <phoneticPr fontId="1" type="noConversion"/>
  </si>
  <si>
    <t>2019년 글로리요양원 이용료 기준표</t>
    <phoneticPr fontId="1" type="noConversion"/>
  </si>
  <si>
    <t>경감대상자
(8%)</t>
    <phoneticPr fontId="1" type="noConversion"/>
  </si>
  <si>
    <t>경감대상자
(12%)</t>
    <phoneticPr fontId="1" type="noConversion"/>
  </si>
  <si>
    <t>이용료</t>
    <phoneticPr fontId="1" type="noConversion"/>
  </si>
  <si>
    <t>이용료</t>
    <phoneticPr fontId="1" type="noConversion"/>
  </si>
  <si>
    <t>경감대상자
(12%)</t>
    <phoneticPr fontId="1" type="noConversion"/>
  </si>
  <si>
    <t>28일</t>
    <phoneticPr fontId="1" type="noConversion"/>
  </si>
  <si>
    <t>30일</t>
    <phoneticPr fontId="1" type="noConversion"/>
  </si>
  <si>
    <t>31일</t>
    <phoneticPr fontId="1" type="noConversion"/>
  </si>
  <si>
    <t>- 식대는 비급여항목이며, 1일 8,000원(3식+간식)입니다.</t>
    <phoneticPr fontId="1" type="noConversion"/>
  </si>
  <si>
    <t>※총급여비용: 등급별 본인부담금+식비</t>
    <phoneticPr fontId="1" type="noConversion"/>
  </si>
  <si>
    <t>※총급여비용: 등급별 본인부담금+식비×일수</t>
    <phoneticPr fontId="1" type="noConversion"/>
  </si>
  <si>
    <t>- 식대는 비급여항목이며, 1일 7,500원(3식+간식)입니다.</t>
    <phoneticPr fontId="1" type="noConversion"/>
  </si>
  <si>
    <t>3,4,5등급</t>
    <phoneticPr fontId="1" type="noConversion"/>
  </si>
  <si>
    <t>2022년 글로리요양원 이용료 기준표</t>
    <phoneticPr fontId="1" type="noConversion"/>
  </si>
  <si>
    <t>2021년 글로리요양원 이용료 기준표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</si>
</sst>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2" fillId="0" borderId="24" xfId="0" applyNumberFormat="1" applyFont="1" applyBorder="1" applyAlignment="1">
      <alignment horizontal="center" vertical="center"/>
    </xf>
    <xf numFmtId="3" fontId="3" fillId="2" borderId="24" xfId="0" applyNumberFormat="1" applyFont="1" applyFill="1" applyBorder="1" applyAlignment="1">
      <alignment horizontal="center" vertical="center"/>
    </xf>
    <xf numFmtId="3" fontId="3" fillId="2" borderId="15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24" xfId="0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/>
    </xf>
    <xf numFmtId="3" fontId="7" fillId="0" borderId="23" xfId="0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3" fontId="7" fillId="0" borderId="14" xfId="0" applyNumberFormat="1" applyFont="1" applyBorder="1" applyAlignment="1">
      <alignment horizontal="center" vertical="center"/>
    </xf>
    <xf numFmtId="3" fontId="7" fillId="0" borderId="12" xfId="0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0" borderId="0" xfId="0" quotePrefix="1" applyFont="1">
      <alignment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29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27" xfId="0" applyNumberFormat="1" applyFont="1" applyBorder="1" applyAlignment="1">
      <alignment horizontal="center" vertical="center"/>
    </xf>
    <xf numFmtId="3" fontId="2" fillId="0" borderId="24" xfId="0" applyNumberFormat="1" applyFont="1" applyFill="1" applyBorder="1" applyAlignment="1">
      <alignment horizontal="center" vertical="center"/>
    </xf>
    <xf numFmtId="3" fontId="2" fillId="0" borderId="15" xfId="0" applyNumberFormat="1" applyFont="1" applyFill="1" applyBorder="1" applyAlignment="1">
      <alignment horizontal="center" vertical="center"/>
    </xf>
    <xf numFmtId="3" fontId="7" fillId="2" borderId="9" xfId="0" applyNumberFormat="1" applyFont="1" applyFill="1" applyBorder="1" applyAlignment="1">
      <alignment horizontal="center" vertical="center"/>
    </xf>
    <xf numFmtId="3" fontId="7" fillId="2" borderId="10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3" fillId="2" borderId="21" xfId="0" applyNumberFormat="1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3" fontId="7" fillId="0" borderId="34" xfId="0" applyNumberFormat="1" applyFont="1" applyBorder="1" applyAlignment="1">
      <alignment horizontal="center" vertical="center" wrapText="1"/>
    </xf>
    <xf numFmtId="3" fontId="7" fillId="2" borderId="29" xfId="0" applyNumberFormat="1" applyFont="1" applyFill="1" applyBorder="1" applyAlignment="1">
      <alignment horizontal="center" vertical="center"/>
    </xf>
    <xf numFmtId="3" fontId="7" fillId="0" borderId="27" xfId="0" applyNumberFormat="1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3" fontId="3" fillId="2" borderId="37" xfId="0" applyNumberFormat="1" applyFont="1" applyFill="1" applyBorder="1" applyAlignment="1">
      <alignment horizontal="center" vertical="center"/>
    </xf>
    <xf numFmtId="3" fontId="3" fillId="2" borderId="38" xfId="0" applyNumberFormat="1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Border="1" applyAlignment="1">
      <alignment horizontal="right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3" fontId="7" fillId="4" borderId="32" xfId="0" applyNumberFormat="1" applyFont="1" applyFill="1" applyBorder="1" applyAlignment="1">
      <alignment horizontal="center" vertical="center"/>
    </xf>
    <xf numFmtId="3" fontId="7" fillId="4" borderId="33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tabSelected="1" topLeftCell="A7" workbookViewId="0">
      <selection activeCell="M14" sqref="M14"/>
    </sheetView>
  </sheetViews>
  <sheetFormatPr defaultRowHeight="17.25" x14ac:dyDescent="0.3"/>
  <cols>
    <col min="1" max="1" width="10" customWidth="1"/>
    <col min="2" max="2" width="8.44140625" style="1" customWidth="1"/>
    <col min="3" max="3" width="10.5546875" customWidth="1"/>
    <col min="4" max="11" width="9.77734375" customWidth="1"/>
  </cols>
  <sheetData>
    <row r="1" spans="1:14" ht="30" customHeight="1" x14ac:dyDescent="0.3">
      <c r="A1" s="90" t="s">
        <v>34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4" ht="35.25" customHeight="1" x14ac:dyDescent="0.3">
      <c r="A2" s="7"/>
    </row>
    <row r="3" spans="1:14" ht="30" customHeight="1" x14ac:dyDescent="0.3">
      <c r="A3" s="6" t="s">
        <v>15</v>
      </c>
    </row>
    <row r="4" spans="1:14" ht="17.25" customHeight="1" thickBot="1" x14ac:dyDescent="0.35">
      <c r="A4" s="70" t="s">
        <v>30</v>
      </c>
      <c r="B4" s="70"/>
      <c r="C4" s="70"/>
      <c r="D4" s="70"/>
      <c r="E4" s="70"/>
      <c r="F4" s="70"/>
      <c r="G4" s="70"/>
      <c r="H4" s="70"/>
      <c r="I4" s="70"/>
      <c r="J4" s="70"/>
      <c r="K4" s="70"/>
      <c r="N4">
        <f>-C7697</f>
        <v>0</v>
      </c>
    </row>
    <row r="5" spans="1:14" ht="30" customHeight="1" x14ac:dyDescent="0.3">
      <c r="A5" s="75" t="s">
        <v>0</v>
      </c>
      <c r="B5" s="77"/>
      <c r="C5" s="93" t="s">
        <v>2</v>
      </c>
      <c r="D5" s="93"/>
      <c r="E5" s="94"/>
      <c r="F5" s="95" t="s">
        <v>3</v>
      </c>
      <c r="G5" s="93"/>
      <c r="H5" s="94"/>
      <c r="I5" s="95" t="s">
        <v>33</v>
      </c>
      <c r="J5" s="93"/>
      <c r="K5" s="94"/>
    </row>
    <row r="6" spans="1:14" ht="30" customHeight="1" thickBot="1" x14ac:dyDescent="0.35">
      <c r="A6" s="91"/>
      <c r="B6" s="92"/>
      <c r="C6" s="46" t="s">
        <v>12</v>
      </c>
      <c r="D6" s="27" t="s">
        <v>4</v>
      </c>
      <c r="E6" s="21" t="s">
        <v>1</v>
      </c>
      <c r="F6" s="26" t="s">
        <v>12</v>
      </c>
      <c r="G6" s="27" t="s">
        <v>4</v>
      </c>
      <c r="H6" s="21" t="s">
        <v>1</v>
      </c>
      <c r="I6" s="26" t="s">
        <v>12</v>
      </c>
      <c r="J6" s="27" t="s">
        <v>4</v>
      </c>
      <c r="K6" s="21" t="s">
        <v>1</v>
      </c>
    </row>
    <row r="7" spans="1:14" ht="30" customHeight="1" x14ac:dyDescent="0.3">
      <c r="A7" s="82" t="s">
        <v>13</v>
      </c>
      <c r="B7" s="23" t="s">
        <v>12</v>
      </c>
      <c r="C7" s="47">
        <v>74850</v>
      </c>
      <c r="D7" s="24">
        <v>7500</v>
      </c>
      <c r="E7" s="18">
        <f>(C7+D7)</f>
        <v>82350</v>
      </c>
      <c r="F7" s="25">
        <v>69450</v>
      </c>
      <c r="G7" s="24">
        <v>7500</v>
      </c>
      <c r="H7" s="40">
        <f>(F7+G7)</f>
        <v>76950</v>
      </c>
      <c r="I7" s="25">
        <v>64040</v>
      </c>
      <c r="J7" s="24">
        <v>7500</v>
      </c>
      <c r="K7" s="40">
        <f>(I7+J7)</f>
        <v>71540</v>
      </c>
    </row>
    <row r="8" spans="1:14" ht="30" customHeight="1" thickBot="1" x14ac:dyDescent="0.35">
      <c r="A8" s="83"/>
      <c r="B8" s="44" t="s">
        <v>16</v>
      </c>
      <c r="C8" s="48">
        <f>C7*20/100</f>
        <v>14970</v>
      </c>
      <c r="D8" s="43">
        <f>(D7)</f>
        <v>7500</v>
      </c>
      <c r="E8" s="45">
        <f t="shared" ref="E8:E12" si="0">(C8+D8)</f>
        <v>22470</v>
      </c>
      <c r="F8" s="42">
        <f>F7*20/100</f>
        <v>13890</v>
      </c>
      <c r="G8" s="43">
        <f>(G7)</f>
        <v>7500</v>
      </c>
      <c r="H8" s="45">
        <f t="shared" ref="H8:H12" si="1">(F8+G8)</f>
        <v>21390</v>
      </c>
      <c r="I8" s="42">
        <f>I7*20/100</f>
        <v>12808</v>
      </c>
      <c r="J8" s="43">
        <f>(J7)</f>
        <v>7500</v>
      </c>
      <c r="K8" s="45">
        <f t="shared" ref="K8:K12" si="2">(I8+J8)</f>
        <v>20308</v>
      </c>
    </row>
    <row r="9" spans="1:14" ht="30" customHeight="1" x14ac:dyDescent="0.3">
      <c r="A9" s="79" t="s">
        <v>22</v>
      </c>
      <c r="B9" s="28" t="s">
        <v>12</v>
      </c>
      <c r="C9" s="49">
        <v>74850</v>
      </c>
      <c r="D9" s="29">
        <v>7500</v>
      </c>
      <c r="E9" s="50">
        <f>(C9+D9)</f>
        <v>82350</v>
      </c>
      <c r="F9" s="30">
        <v>69450</v>
      </c>
      <c r="G9" s="29">
        <v>7500</v>
      </c>
      <c r="H9" s="41">
        <f>(F9+G9)</f>
        <v>76950</v>
      </c>
      <c r="I9" s="30">
        <v>64040</v>
      </c>
      <c r="J9" s="29">
        <v>7500</v>
      </c>
      <c r="K9" s="41">
        <f t="shared" si="2"/>
        <v>71540</v>
      </c>
    </row>
    <row r="10" spans="1:14" ht="30" customHeight="1" thickBot="1" x14ac:dyDescent="0.35">
      <c r="A10" s="84"/>
      <c r="B10" s="44" t="s">
        <v>16</v>
      </c>
      <c r="C10" s="48">
        <f>C9*12/100</f>
        <v>8982</v>
      </c>
      <c r="D10" s="43">
        <v>7500</v>
      </c>
      <c r="E10" s="45">
        <f t="shared" ref="E10" si="3">(C10+D10)</f>
        <v>16482</v>
      </c>
      <c r="F10" s="42">
        <f>(F9*12/100)</f>
        <v>8334</v>
      </c>
      <c r="G10" s="43">
        <f>(G9)</f>
        <v>7500</v>
      </c>
      <c r="H10" s="45">
        <f t="shared" ref="H10" si="4">(F10+G10)</f>
        <v>15834</v>
      </c>
      <c r="I10" s="42">
        <f>I9*12/100</f>
        <v>7684.8</v>
      </c>
      <c r="J10" s="43">
        <f>(J9)</f>
        <v>7500</v>
      </c>
      <c r="K10" s="45">
        <f t="shared" si="2"/>
        <v>15184.8</v>
      </c>
    </row>
    <row r="11" spans="1:14" ht="30" customHeight="1" x14ac:dyDescent="0.3">
      <c r="A11" s="61" t="s">
        <v>21</v>
      </c>
      <c r="B11" s="28" t="s">
        <v>12</v>
      </c>
      <c r="C11" s="49">
        <v>74850</v>
      </c>
      <c r="D11" s="29">
        <v>7500</v>
      </c>
      <c r="E11" s="50">
        <f>(C11+D11)</f>
        <v>82350</v>
      </c>
      <c r="F11" s="30">
        <v>69450</v>
      </c>
      <c r="G11" s="29">
        <v>7500</v>
      </c>
      <c r="H11" s="41">
        <f>(F11+G11)</f>
        <v>76950</v>
      </c>
      <c r="I11" s="30">
        <v>64040</v>
      </c>
      <c r="J11" s="29">
        <v>7500</v>
      </c>
      <c r="K11" s="41">
        <f t="shared" si="2"/>
        <v>71540</v>
      </c>
    </row>
    <row r="12" spans="1:14" ht="30" customHeight="1" thickBot="1" x14ac:dyDescent="0.35">
      <c r="A12" s="63"/>
      <c r="B12" s="44" t="s">
        <v>16</v>
      </c>
      <c r="C12" s="48">
        <f>C11*8/100</f>
        <v>5988</v>
      </c>
      <c r="D12" s="43">
        <v>7500</v>
      </c>
      <c r="E12" s="45">
        <f t="shared" si="0"/>
        <v>13488</v>
      </c>
      <c r="F12" s="42">
        <f>(F11*8/100)</f>
        <v>5556</v>
      </c>
      <c r="G12" s="43">
        <f>(G11)</f>
        <v>7500</v>
      </c>
      <c r="H12" s="45">
        <f t="shared" si="1"/>
        <v>13056</v>
      </c>
      <c r="I12" s="42">
        <f>I11*8/100</f>
        <v>5123.2</v>
      </c>
      <c r="J12" s="43">
        <f>(J11)</f>
        <v>7500</v>
      </c>
      <c r="K12" s="45">
        <f t="shared" si="2"/>
        <v>12623.2</v>
      </c>
    </row>
    <row r="13" spans="1:14" ht="30" customHeight="1" thickBot="1" x14ac:dyDescent="0.35">
      <c r="A13" s="85" t="s">
        <v>18</v>
      </c>
      <c r="B13" s="86"/>
      <c r="C13" s="87" t="s">
        <v>11</v>
      </c>
      <c r="D13" s="87"/>
      <c r="E13" s="87"/>
      <c r="F13" s="87"/>
      <c r="G13" s="87"/>
      <c r="H13" s="87"/>
      <c r="I13" s="87"/>
      <c r="J13" s="87"/>
      <c r="K13" s="88"/>
    </row>
    <row r="14" spans="1:14" ht="37.5" customHeight="1" x14ac:dyDescent="0.3">
      <c r="A14" s="10"/>
      <c r="B14" s="10"/>
      <c r="C14" s="11"/>
      <c r="D14" s="12"/>
      <c r="E14" s="11"/>
      <c r="F14" s="12"/>
      <c r="G14" s="11"/>
      <c r="H14" s="13"/>
      <c r="I14" s="22"/>
      <c r="J14" s="22"/>
      <c r="K14" s="22"/>
    </row>
    <row r="15" spans="1:14" ht="30" customHeight="1" x14ac:dyDescent="0.3">
      <c r="A15" s="89" t="s">
        <v>14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</row>
    <row r="16" spans="1:14" ht="18" customHeight="1" thickBot="1" x14ac:dyDescent="0.35">
      <c r="A16" s="70" t="s">
        <v>31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</row>
    <row r="17" spans="1:11" ht="30" customHeight="1" x14ac:dyDescent="0.3">
      <c r="A17" s="71" t="s">
        <v>0</v>
      </c>
      <c r="B17" s="72"/>
      <c r="C17" s="75" t="s">
        <v>2</v>
      </c>
      <c r="D17" s="76"/>
      <c r="E17" s="77"/>
      <c r="F17" s="75" t="s">
        <v>3</v>
      </c>
      <c r="G17" s="76"/>
      <c r="H17" s="77"/>
      <c r="I17" s="78" t="s">
        <v>5</v>
      </c>
      <c r="J17" s="76"/>
      <c r="K17" s="77"/>
    </row>
    <row r="18" spans="1:11" ht="30" customHeight="1" thickBot="1" x14ac:dyDescent="0.35">
      <c r="A18" s="73"/>
      <c r="B18" s="74"/>
      <c r="C18" s="31" t="s">
        <v>12</v>
      </c>
      <c r="D18" s="32" t="s">
        <v>4</v>
      </c>
      <c r="E18" s="33" t="s">
        <v>1</v>
      </c>
      <c r="F18" s="31" t="s">
        <v>12</v>
      </c>
      <c r="G18" s="32" t="s">
        <v>4</v>
      </c>
      <c r="H18" s="33" t="s">
        <v>1</v>
      </c>
      <c r="I18" s="34" t="s">
        <v>12</v>
      </c>
      <c r="J18" s="32" t="s">
        <v>4</v>
      </c>
      <c r="K18" s="33" t="s">
        <v>1</v>
      </c>
    </row>
    <row r="19" spans="1:11" ht="30" customHeight="1" x14ac:dyDescent="0.3">
      <c r="A19" s="79" t="s">
        <v>9</v>
      </c>
      <c r="B19" s="4" t="s">
        <v>6</v>
      </c>
      <c r="C19" s="17">
        <f>(C8*28)</f>
        <v>419160</v>
      </c>
      <c r="D19" s="38">
        <f>D8*28</f>
        <v>210000</v>
      </c>
      <c r="E19" s="20">
        <f>(C19+D19)</f>
        <v>629160</v>
      </c>
      <c r="F19" s="17">
        <f>(F8*28)</f>
        <v>388920</v>
      </c>
      <c r="G19" s="38">
        <f>(G8*28)</f>
        <v>210000</v>
      </c>
      <c r="H19" s="20">
        <f>(F19+G19)</f>
        <v>598920</v>
      </c>
      <c r="I19" s="39">
        <f>(I8*28)</f>
        <v>358624</v>
      </c>
      <c r="J19" s="38">
        <f>(J8*28)</f>
        <v>210000</v>
      </c>
      <c r="K19" s="20">
        <f>(I19+J19)</f>
        <v>568624</v>
      </c>
    </row>
    <row r="20" spans="1:11" ht="30" customHeight="1" x14ac:dyDescent="0.3">
      <c r="A20" s="80"/>
      <c r="B20" s="2" t="s">
        <v>7</v>
      </c>
      <c r="C20" s="15">
        <f>(C8*30)</f>
        <v>449100</v>
      </c>
      <c r="D20" s="9">
        <f>(D8*30)</f>
        <v>225000</v>
      </c>
      <c r="E20" s="19">
        <f t="shared" ref="E20:E27" si="5">(C20+D20)</f>
        <v>674100</v>
      </c>
      <c r="F20" s="15">
        <f>(F8*30)</f>
        <v>416700</v>
      </c>
      <c r="G20" s="9">
        <f>(G8*30)</f>
        <v>225000</v>
      </c>
      <c r="H20" s="19">
        <f t="shared" ref="H20:H27" si="6">(F20+G20)</f>
        <v>641700</v>
      </c>
      <c r="I20" s="14">
        <f>(I8*30)</f>
        <v>384240</v>
      </c>
      <c r="J20" s="9">
        <f>(J8*30)</f>
        <v>225000</v>
      </c>
      <c r="K20" s="19">
        <f t="shared" ref="K20:K27" si="7">(I20+J20)</f>
        <v>609240</v>
      </c>
    </row>
    <row r="21" spans="1:11" ht="30" customHeight="1" thickBot="1" x14ac:dyDescent="0.35">
      <c r="A21" s="81"/>
      <c r="B21" s="3" t="s">
        <v>8</v>
      </c>
      <c r="C21" s="16">
        <f>(C8*31)</f>
        <v>464070</v>
      </c>
      <c r="D21" s="36">
        <f>D8*31</f>
        <v>232500</v>
      </c>
      <c r="E21" s="45">
        <f t="shared" si="5"/>
        <v>696570</v>
      </c>
      <c r="F21" s="16">
        <f>(F8*31)</f>
        <v>430590</v>
      </c>
      <c r="G21" s="36">
        <f>(G8*31)</f>
        <v>232500</v>
      </c>
      <c r="H21" s="45">
        <f t="shared" si="6"/>
        <v>663090</v>
      </c>
      <c r="I21" s="37">
        <f>(I8*31)</f>
        <v>397048</v>
      </c>
      <c r="J21" s="36">
        <f>(J8*31)</f>
        <v>232500</v>
      </c>
      <c r="K21" s="45">
        <f t="shared" si="7"/>
        <v>629548</v>
      </c>
    </row>
    <row r="22" spans="1:11" ht="30" customHeight="1" x14ac:dyDescent="0.3">
      <c r="A22" s="58" t="s">
        <v>22</v>
      </c>
      <c r="B22" s="55" t="s">
        <v>6</v>
      </c>
      <c r="C22" s="17">
        <f>(C10*28)</f>
        <v>251496</v>
      </c>
      <c r="D22" s="38">
        <v>210000</v>
      </c>
      <c r="E22" s="53">
        <f>(C22+D22)</f>
        <v>461496</v>
      </c>
      <c r="F22" s="17">
        <f>(F10*28)</f>
        <v>233352</v>
      </c>
      <c r="G22" s="38">
        <v>210000</v>
      </c>
      <c r="H22" s="53">
        <f>(F22+G22)</f>
        <v>443352</v>
      </c>
      <c r="I22" s="17">
        <f>(I10*28)</f>
        <v>215174.39999999999</v>
      </c>
      <c r="J22" s="38">
        <v>210000</v>
      </c>
      <c r="K22" s="53">
        <f>(I22+J22)</f>
        <v>425174.4</v>
      </c>
    </row>
    <row r="23" spans="1:11" ht="30" customHeight="1" x14ac:dyDescent="0.3">
      <c r="A23" s="59"/>
      <c r="B23" s="56" t="s">
        <v>7</v>
      </c>
      <c r="C23" s="15">
        <f>(C10*30)</f>
        <v>269460</v>
      </c>
      <c r="D23" s="9">
        <v>225000</v>
      </c>
      <c r="E23" s="54">
        <f t="shared" ref="E23:E24" si="8">(C23+D23)</f>
        <v>494460</v>
      </c>
      <c r="F23" s="15">
        <f>(F10*30)</f>
        <v>250020</v>
      </c>
      <c r="G23" s="9">
        <v>225000</v>
      </c>
      <c r="H23" s="54">
        <f t="shared" ref="H23:H24" si="9">(F23+G23)</f>
        <v>475020</v>
      </c>
      <c r="I23" s="15">
        <f>(I10*30)</f>
        <v>230544</v>
      </c>
      <c r="J23" s="9">
        <v>225000</v>
      </c>
      <c r="K23" s="54">
        <f t="shared" ref="K23:K24" si="10">(I23+J23)</f>
        <v>455544</v>
      </c>
    </row>
    <row r="24" spans="1:11" ht="30" customHeight="1" thickBot="1" x14ac:dyDescent="0.35">
      <c r="A24" s="60"/>
      <c r="B24" s="57" t="s">
        <v>8</v>
      </c>
      <c r="C24" s="16">
        <f>(C10*31)</f>
        <v>278442</v>
      </c>
      <c r="D24" s="36">
        <v>232500</v>
      </c>
      <c r="E24" s="45">
        <f t="shared" si="8"/>
        <v>510942</v>
      </c>
      <c r="F24" s="16">
        <f>(F10*31)</f>
        <v>258354</v>
      </c>
      <c r="G24" s="36">
        <v>232500</v>
      </c>
      <c r="H24" s="45">
        <f t="shared" si="9"/>
        <v>490854</v>
      </c>
      <c r="I24" s="16">
        <f>(I10*31)</f>
        <v>238228.80000000002</v>
      </c>
      <c r="J24" s="36">
        <v>232500</v>
      </c>
      <c r="K24" s="45">
        <f t="shared" si="10"/>
        <v>470728.80000000005</v>
      </c>
    </row>
    <row r="25" spans="1:11" ht="30" customHeight="1" x14ac:dyDescent="0.3">
      <c r="A25" s="61" t="s">
        <v>21</v>
      </c>
      <c r="B25" s="4" t="s">
        <v>6</v>
      </c>
      <c r="C25" s="17">
        <f>(C12*28)</f>
        <v>167664</v>
      </c>
      <c r="D25" s="38">
        <f>(D12*28)</f>
        <v>210000</v>
      </c>
      <c r="E25" s="20">
        <f t="shared" si="5"/>
        <v>377664</v>
      </c>
      <c r="F25" s="17">
        <f>(F12*28)</f>
        <v>155568</v>
      </c>
      <c r="G25" s="38">
        <f>(G8*28)</f>
        <v>210000</v>
      </c>
      <c r="H25" s="20">
        <f t="shared" si="6"/>
        <v>365568</v>
      </c>
      <c r="I25" s="39">
        <f>(I12*28)</f>
        <v>143449.60000000001</v>
      </c>
      <c r="J25" s="38">
        <f>(J12*28)</f>
        <v>210000</v>
      </c>
      <c r="K25" s="20">
        <f t="shared" si="7"/>
        <v>353449.6</v>
      </c>
    </row>
    <row r="26" spans="1:11" ht="30" customHeight="1" x14ac:dyDescent="0.3">
      <c r="A26" s="62"/>
      <c r="B26" s="2" t="s">
        <v>7</v>
      </c>
      <c r="C26" s="15">
        <f>(C12*30)</f>
        <v>179640</v>
      </c>
      <c r="D26" s="9">
        <f>D12*30</f>
        <v>225000</v>
      </c>
      <c r="E26" s="19">
        <f t="shared" si="5"/>
        <v>404640</v>
      </c>
      <c r="F26" s="15">
        <f>(F12*30)</f>
        <v>166680</v>
      </c>
      <c r="G26" s="9">
        <f>(G8*30)</f>
        <v>225000</v>
      </c>
      <c r="H26" s="19">
        <f t="shared" si="6"/>
        <v>391680</v>
      </c>
      <c r="I26" s="14">
        <f>(I12*30)</f>
        <v>153696</v>
      </c>
      <c r="J26" s="9">
        <f>(J12*30)</f>
        <v>225000</v>
      </c>
      <c r="K26" s="19">
        <f t="shared" si="7"/>
        <v>378696</v>
      </c>
    </row>
    <row r="27" spans="1:11" ht="30" customHeight="1" thickBot="1" x14ac:dyDescent="0.35">
      <c r="A27" s="63"/>
      <c r="B27" s="3" t="s">
        <v>8</v>
      </c>
      <c r="C27" s="16">
        <f>(C12*31)</f>
        <v>185628</v>
      </c>
      <c r="D27" s="36">
        <f>(D12*31)</f>
        <v>232500</v>
      </c>
      <c r="E27" s="45">
        <f t="shared" si="5"/>
        <v>418128</v>
      </c>
      <c r="F27" s="16">
        <f>(F12*31)</f>
        <v>172236</v>
      </c>
      <c r="G27" s="36">
        <f>(G12*31)</f>
        <v>232500</v>
      </c>
      <c r="H27" s="45">
        <f t="shared" si="6"/>
        <v>404736</v>
      </c>
      <c r="I27" s="37">
        <f>(I12*31)</f>
        <v>158819.19999999998</v>
      </c>
      <c r="J27" s="36">
        <f>(J12*31)</f>
        <v>232500</v>
      </c>
      <c r="K27" s="45">
        <f t="shared" si="7"/>
        <v>391319.19999999995</v>
      </c>
    </row>
    <row r="28" spans="1:11" ht="30" customHeight="1" thickBot="1" x14ac:dyDescent="0.35">
      <c r="A28" s="64" t="s">
        <v>10</v>
      </c>
      <c r="B28" s="65"/>
      <c r="C28" s="66" t="s">
        <v>11</v>
      </c>
      <c r="D28" s="66"/>
      <c r="E28" s="66"/>
      <c r="F28" s="66"/>
      <c r="G28" s="66"/>
      <c r="H28" s="66"/>
      <c r="I28" s="66"/>
      <c r="J28" s="66"/>
      <c r="K28" s="67"/>
    </row>
    <row r="29" spans="1:11" ht="30" customHeight="1" x14ac:dyDescent="0.3"/>
    <row r="30" spans="1:11" ht="20.100000000000001" customHeight="1" x14ac:dyDescent="0.3">
      <c r="A30" s="68" t="s">
        <v>17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</row>
    <row r="31" spans="1:11" ht="20.100000000000001" customHeight="1" x14ac:dyDescent="0.3">
      <c r="A31" s="35" t="s">
        <v>32</v>
      </c>
      <c r="B31" s="8"/>
      <c r="C31" s="5"/>
      <c r="D31" s="5"/>
      <c r="E31" s="5"/>
      <c r="F31" s="5"/>
      <c r="G31" s="5"/>
      <c r="H31" s="5"/>
      <c r="I31" s="5"/>
      <c r="J31" s="5"/>
      <c r="K31" s="5"/>
    </row>
  </sheetData>
  <mergeCells count="23">
    <mergeCell ref="C13:K13"/>
    <mergeCell ref="A15:K15"/>
    <mergeCell ref="A1:K1"/>
    <mergeCell ref="A4:K4"/>
    <mergeCell ref="A5:B6"/>
    <mergeCell ref="C5:E5"/>
    <mergeCell ref="F5:H5"/>
    <mergeCell ref="I5:K5"/>
    <mergeCell ref="A19:A21"/>
    <mergeCell ref="A7:A8"/>
    <mergeCell ref="A9:A10"/>
    <mergeCell ref="A11:A12"/>
    <mergeCell ref="A13:B13"/>
    <mergeCell ref="A16:K16"/>
    <mergeCell ref="A17:B18"/>
    <mergeCell ref="C17:E17"/>
    <mergeCell ref="F17:H17"/>
    <mergeCell ref="I17:K17"/>
    <mergeCell ref="A22:A24"/>
    <mergeCell ref="A25:A27"/>
    <mergeCell ref="A28:B28"/>
    <mergeCell ref="C28:K28"/>
    <mergeCell ref="A30:K30"/>
  </mergeCells>
  <phoneticPr fontId="1" type="noConversion"/>
  <pageMargins left="0.25" right="0.25" top="0.75" bottom="0.75" header="0.3" footer="0.3"/>
  <pageSetup paperSize="9" scale="7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workbookViewId="0">
      <selection activeCell="O12" sqref="O12:P12"/>
    </sheetView>
  </sheetViews>
  <sheetFormatPr defaultRowHeight="17.25" x14ac:dyDescent="0.3"/>
  <cols>
    <col min="1" max="1" width="10" customWidth="1"/>
    <col min="2" max="2" width="8.44140625" style="1" customWidth="1"/>
    <col min="3" max="3" width="10.5546875" customWidth="1"/>
    <col min="4" max="11" width="9.77734375" customWidth="1"/>
  </cols>
  <sheetData>
    <row r="1" spans="1:14" ht="30" customHeight="1" x14ac:dyDescent="0.3">
      <c r="A1" s="90" t="s">
        <v>35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4" ht="35.25" customHeight="1" x14ac:dyDescent="0.3">
      <c r="A2" s="7"/>
    </row>
    <row r="3" spans="1:14" ht="30" customHeight="1" x14ac:dyDescent="0.3">
      <c r="A3" s="6" t="s">
        <v>15</v>
      </c>
    </row>
    <row r="4" spans="1:14" ht="17.25" customHeight="1" thickBot="1" x14ac:dyDescent="0.35">
      <c r="A4" s="70" t="s">
        <v>30</v>
      </c>
      <c r="B4" s="70"/>
      <c r="C4" s="70"/>
      <c r="D4" s="70"/>
      <c r="E4" s="70"/>
      <c r="F4" s="70"/>
      <c r="G4" s="70"/>
      <c r="H4" s="70"/>
      <c r="I4" s="70"/>
      <c r="J4" s="70"/>
      <c r="K4" s="70"/>
      <c r="N4">
        <f>-C7697</f>
        <v>0</v>
      </c>
    </row>
    <row r="5" spans="1:14" ht="30" customHeight="1" x14ac:dyDescent="0.3">
      <c r="A5" s="75" t="s">
        <v>0</v>
      </c>
      <c r="B5" s="77"/>
      <c r="C5" s="93" t="s">
        <v>2</v>
      </c>
      <c r="D5" s="93"/>
      <c r="E5" s="94"/>
      <c r="F5" s="95" t="s">
        <v>3</v>
      </c>
      <c r="G5" s="93"/>
      <c r="H5" s="94"/>
      <c r="I5" s="95" t="s">
        <v>33</v>
      </c>
      <c r="J5" s="93"/>
      <c r="K5" s="94"/>
    </row>
    <row r="6" spans="1:14" ht="30" customHeight="1" thickBot="1" x14ac:dyDescent="0.35">
      <c r="A6" s="91"/>
      <c r="B6" s="92"/>
      <c r="C6" s="46" t="s">
        <v>12</v>
      </c>
      <c r="D6" s="27" t="s">
        <v>4</v>
      </c>
      <c r="E6" s="21" t="s">
        <v>1</v>
      </c>
      <c r="F6" s="26" t="s">
        <v>12</v>
      </c>
      <c r="G6" s="27" t="s">
        <v>4</v>
      </c>
      <c r="H6" s="21" t="s">
        <v>1</v>
      </c>
      <c r="I6" s="26" t="s">
        <v>12</v>
      </c>
      <c r="J6" s="27" t="s">
        <v>4</v>
      </c>
      <c r="K6" s="21" t="s">
        <v>1</v>
      </c>
    </row>
    <row r="7" spans="1:14" ht="30" customHeight="1" x14ac:dyDescent="0.3">
      <c r="A7" s="82" t="s">
        <v>13</v>
      </c>
      <c r="B7" s="23" t="s">
        <v>12</v>
      </c>
      <c r="C7" s="47">
        <v>71900</v>
      </c>
      <c r="D7" s="24">
        <v>7500</v>
      </c>
      <c r="E7" s="18">
        <f>(C7+D7)</f>
        <v>79400</v>
      </c>
      <c r="F7" s="25">
        <v>66710</v>
      </c>
      <c r="G7" s="24">
        <v>7500</v>
      </c>
      <c r="H7" s="40">
        <f>(F7+G7)</f>
        <v>74210</v>
      </c>
      <c r="I7" s="25">
        <v>61520</v>
      </c>
      <c r="J7" s="24">
        <v>7500</v>
      </c>
      <c r="K7" s="40">
        <f>(I7+J7)</f>
        <v>69020</v>
      </c>
    </row>
    <row r="8" spans="1:14" ht="30" customHeight="1" thickBot="1" x14ac:dyDescent="0.35">
      <c r="A8" s="83"/>
      <c r="B8" s="44" t="s">
        <v>16</v>
      </c>
      <c r="C8" s="48">
        <f>C7*20/100</f>
        <v>14380</v>
      </c>
      <c r="D8" s="43">
        <f>(D7)</f>
        <v>7500</v>
      </c>
      <c r="E8" s="45">
        <f t="shared" ref="E8:E12" si="0">(C8+D8)</f>
        <v>21880</v>
      </c>
      <c r="F8" s="42">
        <f>F7*20/100</f>
        <v>13342</v>
      </c>
      <c r="G8" s="43">
        <f>(G7)</f>
        <v>7500</v>
      </c>
      <c r="H8" s="45">
        <f t="shared" ref="H8:H12" si="1">(F8+G8)</f>
        <v>20842</v>
      </c>
      <c r="I8" s="42">
        <f>I7*20/100</f>
        <v>12304</v>
      </c>
      <c r="J8" s="43">
        <f>(J7)</f>
        <v>7500</v>
      </c>
      <c r="K8" s="45">
        <f t="shared" ref="K8:K12" si="2">(I8+J8)</f>
        <v>19804</v>
      </c>
    </row>
    <row r="9" spans="1:14" ht="30" customHeight="1" x14ac:dyDescent="0.3">
      <c r="A9" s="79" t="s">
        <v>22</v>
      </c>
      <c r="B9" s="28" t="s">
        <v>12</v>
      </c>
      <c r="C9" s="49">
        <v>71900</v>
      </c>
      <c r="D9" s="29">
        <v>7500</v>
      </c>
      <c r="E9" s="50">
        <f>(C9+D9)</f>
        <v>79400</v>
      </c>
      <c r="F9" s="30">
        <v>66710</v>
      </c>
      <c r="G9" s="29">
        <v>7500</v>
      </c>
      <c r="H9" s="41">
        <f>(F9+G9)</f>
        <v>74210</v>
      </c>
      <c r="I9" s="30">
        <v>61520</v>
      </c>
      <c r="J9" s="29">
        <v>7500</v>
      </c>
      <c r="K9" s="41">
        <f t="shared" si="2"/>
        <v>69020</v>
      </c>
    </row>
    <row r="10" spans="1:14" ht="30" customHeight="1" thickBot="1" x14ac:dyDescent="0.35">
      <c r="A10" s="84"/>
      <c r="B10" s="44" t="s">
        <v>16</v>
      </c>
      <c r="C10" s="48">
        <f>C9*12/100</f>
        <v>8628</v>
      </c>
      <c r="D10" s="43">
        <v>7500</v>
      </c>
      <c r="E10" s="45">
        <f t="shared" ref="E10" si="3">(C10+D10)</f>
        <v>16128</v>
      </c>
      <c r="F10" s="42">
        <f>(F9*12/100)</f>
        <v>8005.2</v>
      </c>
      <c r="G10" s="43">
        <f>(G9)</f>
        <v>7500</v>
      </c>
      <c r="H10" s="45">
        <f t="shared" ref="H10" si="4">(F10+G10)</f>
        <v>15505.2</v>
      </c>
      <c r="I10" s="42">
        <f>I9*12/100</f>
        <v>7382.4</v>
      </c>
      <c r="J10" s="43">
        <f>(J9)</f>
        <v>7500</v>
      </c>
      <c r="K10" s="45">
        <f t="shared" si="2"/>
        <v>14882.4</v>
      </c>
    </row>
    <row r="11" spans="1:14" ht="30" customHeight="1" x14ac:dyDescent="0.3">
      <c r="A11" s="61" t="s">
        <v>21</v>
      </c>
      <c r="B11" s="28" t="s">
        <v>12</v>
      </c>
      <c r="C11" s="49">
        <v>71900</v>
      </c>
      <c r="D11" s="29">
        <v>7500</v>
      </c>
      <c r="E11" s="50">
        <f>(C11+D11)</f>
        <v>79400</v>
      </c>
      <c r="F11" s="30">
        <v>66710</v>
      </c>
      <c r="G11" s="29">
        <v>7500</v>
      </c>
      <c r="H11" s="41">
        <f>(F11+G11)</f>
        <v>74210</v>
      </c>
      <c r="I11" s="30">
        <v>61520</v>
      </c>
      <c r="J11" s="29">
        <v>7500</v>
      </c>
      <c r="K11" s="41">
        <f t="shared" si="2"/>
        <v>69020</v>
      </c>
    </row>
    <row r="12" spans="1:14" ht="30" customHeight="1" thickBot="1" x14ac:dyDescent="0.35">
      <c r="A12" s="63"/>
      <c r="B12" s="44" t="s">
        <v>16</v>
      </c>
      <c r="C12" s="48">
        <f>C11*8/100</f>
        <v>5752</v>
      </c>
      <c r="D12" s="43">
        <v>7500</v>
      </c>
      <c r="E12" s="45">
        <f t="shared" si="0"/>
        <v>13252</v>
      </c>
      <c r="F12" s="42">
        <f>(F11*8/100)</f>
        <v>5336.8</v>
      </c>
      <c r="G12" s="43">
        <f>(G11)</f>
        <v>7500</v>
      </c>
      <c r="H12" s="45">
        <f t="shared" si="1"/>
        <v>12836.8</v>
      </c>
      <c r="I12" s="42">
        <f>I11*8/100</f>
        <v>4921.6000000000004</v>
      </c>
      <c r="J12" s="43">
        <f>(J11)</f>
        <v>7500</v>
      </c>
      <c r="K12" s="45">
        <f t="shared" si="2"/>
        <v>12421.6</v>
      </c>
    </row>
    <row r="13" spans="1:14" ht="30" customHeight="1" thickBot="1" x14ac:dyDescent="0.35">
      <c r="A13" s="85" t="s">
        <v>18</v>
      </c>
      <c r="B13" s="86"/>
      <c r="C13" s="87" t="s">
        <v>11</v>
      </c>
      <c r="D13" s="87"/>
      <c r="E13" s="87"/>
      <c r="F13" s="87"/>
      <c r="G13" s="87"/>
      <c r="H13" s="87"/>
      <c r="I13" s="87"/>
      <c r="J13" s="87"/>
      <c r="K13" s="88"/>
    </row>
    <row r="14" spans="1:14" ht="37.5" customHeight="1" x14ac:dyDescent="0.3">
      <c r="A14" s="10"/>
      <c r="B14" s="10"/>
      <c r="C14" s="11"/>
      <c r="D14" s="12"/>
      <c r="E14" s="11"/>
      <c r="F14" s="12"/>
      <c r="G14" s="11"/>
      <c r="H14" s="13"/>
      <c r="I14" s="22"/>
      <c r="J14" s="22"/>
      <c r="K14" s="22"/>
    </row>
    <row r="15" spans="1:14" ht="30" customHeight="1" x14ac:dyDescent="0.3">
      <c r="A15" s="89" t="s">
        <v>14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</row>
    <row r="16" spans="1:14" ht="18" customHeight="1" thickBot="1" x14ac:dyDescent="0.35">
      <c r="A16" s="70" t="s">
        <v>31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</row>
    <row r="17" spans="1:11" ht="30" customHeight="1" x14ac:dyDescent="0.3">
      <c r="A17" s="71" t="s">
        <v>0</v>
      </c>
      <c r="B17" s="72"/>
      <c r="C17" s="75" t="s">
        <v>2</v>
      </c>
      <c r="D17" s="76"/>
      <c r="E17" s="77"/>
      <c r="F17" s="75" t="s">
        <v>3</v>
      </c>
      <c r="G17" s="76"/>
      <c r="H17" s="77"/>
      <c r="I17" s="78" t="s">
        <v>5</v>
      </c>
      <c r="J17" s="76"/>
      <c r="K17" s="77"/>
    </row>
    <row r="18" spans="1:11" ht="30" customHeight="1" thickBot="1" x14ac:dyDescent="0.35">
      <c r="A18" s="73"/>
      <c r="B18" s="74"/>
      <c r="C18" s="31" t="s">
        <v>12</v>
      </c>
      <c r="D18" s="32" t="s">
        <v>4</v>
      </c>
      <c r="E18" s="33" t="s">
        <v>1</v>
      </c>
      <c r="F18" s="31" t="s">
        <v>12</v>
      </c>
      <c r="G18" s="32" t="s">
        <v>4</v>
      </c>
      <c r="H18" s="33" t="s">
        <v>1</v>
      </c>
      <c r="I18" s="34" t="s">
        <v>12</v>
      </c>
      <c r="J18" s="32" t="s">
        <v>4</v>
      </c>
      <c r="K18" s="33" t="s">
        <v>1</v>
      </c>
    </row>
    <row r="19" spans="1:11" ht="30" customHeight="1" x14ac:dyDescent="0.3">
      <c r="A19" s="79" t="s">
        <v>9</v>
      </c>
      <c r="B19" s="4" t="s">
        <v>6</v>
      </c>
      <c r="C19" s="17">
        <f>(C8*28)</f>
        <v>402640</v>
      </c>
      <c r="D19" s="38">
        <f>D8*28</f>
        <v>210000</v>
      </c>
      <c r="E19" s="20">
        <f>(C19+D19)</f>
        <v>612640</v>
      </c>
      <c r="F19" s="17">
        <f>(F8*28)</f>
        <v>373576</v>
      </c>
      <c r="G19" s="38">
        <f>(G8*28)</f>
        <v>210000</v>
      </c>
      <c r="H19" s="20">
        <f>(F19+G19)</f>
        <v>583576</v>
      </c>
      <c r="I19" s="39">
        <f>(I8*28)</f>
        <v>344512</v>
      </c>
      <c r="J19" s="38">
        <f>(J8*28)</f>
        <v>210000</v>
      </c>
      <c r="K19" s="20">
        <f>(I19+J19)</f>
        <v>554512</v>
      </c>
    </row>
    <row r="20" spans="1:11" ht="30" customHeight="1" x14ac:dyDescent="0.3">
      <c r="A20" s="80"/>
      <c r="B20" s="2" t="s">
        <v>7</v>
      </c>
      <c r="C20" s="15">
        <f>(C8*30)</f>
        <v>431400</v>
      </c>
      <c r="D20" s="9">
        <f>(D8*30)</f>
        <v>225000</v>
      </c>
      <c r="E20" s="19">
        <f t="shared" ref="E20:E27" si="5">(C20+D20)</f>
        <v>656400</v>
      </c>
      <c r="F20" s="15">
        <f>(F8*30)</f>
        <v>400260</v>
      </c>
      <c r="G20" s="9">
        <f>(G8*30)</f>
        <v>225000</v>
      </c>
      <c r="H20" s="19">
        <f t="shared" ref="H20:H27" si="6">(F20+G20)</f>
        <v>625260</v>
      </c>
      <c r="I20" s="14">
        <f>(I8*30)</f>
        <v>369120</v>
      </c>
      <c r="J20" s="9">
        <f>(J8*30)</f>
        <v>225000</v>
      </c>
      <c r="K20" s="19">
        <f t="shared" ref="K20:K27" si="7">(I20+J20)</f>
        <v>594120</v>
      </c>
    </row>
    <row r="21" spans="1:11" ht="30" customHeight="1" thickBot="1" x14ac:dyDescent="0.35">
      <c r="A21" s="81"/>
      <c r="B21" s="3" t="s">
        <v>8</v>
      </c>
      <c r="C21" s="16">
        <f>(C8*31)</f>
        <v>445780</v>
      </c>
      <c r="D21" s="36">
        <f>D8*31</f>
        <v>232500</v>
      </c>
      <c r="E21" s="45">
        <f t="shared" si="5"/>
        <v>678280</v>
      </c>
      <c r="F21" s="16">
        <f>(F8*31)</f>
        <v>413602</v>
      </c>
      <c r="G21" s="36">
        <f>(G8*31)</f>
        <v>232500</v>
      </c>
      <c r="H21" s="45">
        <f t="shared" si="6"/>
        <v>646102</v>
      </c>
      <c r="I21" s="37">
        <f>(I8*31)</f>
        <v>381424</v>
      </c>
      <c r="J21" s="36">
        <f>(J8*31)</f>
        <v>232500</v>
      </c>
      <c r="K21" s="45">
        <f t="shared" si="7"/>
        <v>613924</v>
      </c>
    </row>
    <row r="22" spans="1:11" ht="30" customHeight="1" x14ac:dyDescent="0.3">
      <c r="A22" s="58" t="s">
        <v>22</v>
      </c>
      <c r="B22" s="55" t="s">
        <v>6</v>
      </c>
      <c r="C22" s="17">
        <f>(C10*28)</f>
        <v>241584</v>
      </c>
      <c r="D22" s="38">
        <v>210000</v>
      </c>
      <c r="E22" s="53">
        <f>(C22+D22)</f>
        <v>451584</v>
      </c>
      <c r="F22" s="17">
        <f>(F10*28)</f>
        <v>224145.6</v>
      </c>
      <c r="G22" s="38">
        <v>210000</v>
      </c>
      <c r="H22" s="53">
        <f>(F22+G22)</f>
        <v>434145.6</v>
      </c>
      <c r="I22" s="17">
        <f>(I10*28)</f>
        <v>206707.19999999998</v>
      </c>
      <c r="J22" s="38">
        <v>210000</v>
      </c>
      <c r="K22" s="53">
        <f>(I22+J22)</f>
        <v>416707.19999999995</v>
      </c>
    </row>
    <row r="23" spans="1:11" ht="30" customHeight="1" x14ac:dyDescent="0.3">
      <c r="A23" s="59"/>
      <c r="B23" s="56" t="s">
        <v>7</v>
      </c>
      <c r="C23" s="15">
        <f>(C10*30)</f>
        <v>258840</v>
      </c>
      <c r="D23" s="9">
        <v>225000</v>
      </c>
      <c r="E23" s="54">
        <f t="shared" ref="E23:E24" si="8">(C23+D23)</f>
        <v>483840</v>
      </c>
      <c r="F23" s="15">
        <f>(F10*30)</f>
        <v>240156</v>
      </c>
      <c r="G23" s="9">
        <v>225000</v>
      </c>
      <c r="H23" s="54">
        <f t="shared" ref="H23:H24" si="9">(F23+G23)</f>
        <v>465156</v>
      </c>
      <c r="I23" s="15">
        <f>(I10*30)</f>
        <v>221472</v>
      </c>
      <c r="J23" s="9">
        <v>225000</v>
      </c>
      <c r="K23" s="54">
        <f t="shared" ref="K23:K24" si="10">(I23+J23)</f>
        <v>446472</v>
      </c>
    </row>
    <row r="24" spans="1:11" ht="30" customHeight="1" thickBot="1" x14ac:dyDescent="0.35">
      <c r="A24" s="60"/>
      <c r="B24" s="52" t="s">
        <v>8</v>
      </c>
      <c r="C24" s="16">
        <f>(C10*31)</f>
        <v>267468</v>
      </c>
      <c r="D24" s="36">
        <v>232500</v>
      </c>
      <c r="E24" s="45">
        <f t="shared" si="8"/>
        <v>499968</v>
      </c>
      <c r="F24" s="16">
        <f>(F10*31)</f>
        <v>248161.19999999998</v>
      </c>
      <c r="G24" s="36">
        <v>232500</v>
      </c>
      <c r="H24" s="45">
        <f t="shared" si="9"/>
        <v>480661.19999999995</v>
      </c>
      <c r="I24" s="16">
        <f>(I10*31)</f>
        <v>228854.39999999999</v>
      </c>
      <c r="J24" s="36">
        <v>232500</v>
      </c>
      <c r="K24" s="45">
        <f t="shared" si="10"/>
        <v>461354.4</v>
      </c>
    </row>
    <row r="25" spans="1:11" ht="30" customHeight="1" x14ac:dyDescent="0.3">
      <c r="A25" s="61" t="s">
        <v>21</v>
      </c>
      <c r="B25" s="4" t="s">
        <v>6</v>
      </c>
      <c r="C25" s="17">
        <f>(C12*28)</f>
        <v>161056</v>
      </c>
      <c r="D25" s="38">
        <f>(D12*28)</f>
        <v>210000</v>
      </c>
      <c r="E25" s="20">
        <f t="shared" si="5"/>
        <v>371056</v>
      </c>
      <c r="F25" s="17">
        <f>(F12*28)</f>
        <v>149430.39999999999</v>
      </c>
      <c r="G25" s="38">
        <f>(G8*28)</f>
        <v>210000</v>
      </c>
      <c r="H25" s="20">
        <f t="shared" si="6"/>
        <v>359430.40000000002</v>
      </c>
      <c r="I25" s="39">
        <f>(I12*28)</f>
        <v>137804.80000000002</v>
      </c>
      <c r="J25" s="38">
        <f>(J12*28)</f>
        <v>210000</v>
      </c>
      <c r="K25" s="20">
        <f t="shared" si="7"/>
        <v>347804.80000000005</v>
      </c>
    </row>
    <row r="26" spans="1:11" ht="30" customHeight="1" x14ac:dyDescent="0.3">
      <c r="A26" s="62"/>
      <c r="B26" s="2" t="s">
        <v>7</v>
      </c>
      <c r="C26" s="15">
        <f>(C12*30)</f>
        <v>172560</v>
      </c>
      <c r="D26" s="9">
        <f>D12*30</f>
        <v>225000</v>
      </c>
      <c r="E26" s="19">
        <f t="shared" si="5"/>
        <v>397560</v>
      </c>
      <c r="F26" s="15">
        <f>(F12*30)</f>
        <v>160104</v>
      </c>
      <c r="G26" s="9">
        <f>(G8*30)</f>
        <v>225000</v>
      </c>
      <c r="H26" s="19">
        <f t="shared" si="6"/>
        <v>385104</v>
      </c>
      <c r="I26" s="14">
        <f>(I12*30)</f>
        <v>147648</v>
      </c>
      <c r="J26" s="9">
        <f>(J12*30)</f>
        <v>225000</v>
      </c>
      <c r="K26" s="19">
        <f t="shared" si="7"/>
        <v>372648</v>
      </c>
    </row>
    <row r="27" spans="1:11" ht="30" customHeight="1" thickBot="1" x14ac:dyDescent="0.35">
      <c r="A27" s="63"/>
      <c r="B27" s="3" t="s">
        <v>8</v>
      </c>
      <c r="C27" s="16">
        <f>(C12*31)</f>
        <v>178312</v>
      </c>
      <c r="D27" s="36">
        <f>(D12*31)</f>
        <v>232500</v>
      </c>
      <c r="E27" s="45">
        <f t="shared" si="5"/>
        <v>410812</v>
      </c>
      <c r="F27" s="16">
        <f>(F12*31)</f>
        <v>165440.80000000002</v>
      </c>
      <c r="G27" s="36">
        <f>(G12*31)</f>
        <v>232500</v>
      </c>
      <c r="H27" s="45">
        <f t="shared" si="6"/>
        <v>397940.80000000005</v>
      </c>
      <c r="I27" s="37">
        <f>(I12*31)</f>
        <v>152569.60000000001</v>
      </c>
      <c r="J27" s="36">
        <f>(J12*31)</f>
        <v>232500</v>
      </c>
      <c r="K27" s="45">
        <f t="shared" si="7"/>
        <v>385069.6</v>
      </c>
    </row>
    <row r="28" spans="1:11" ht="30" customHeight="1" thickBot="1" x14ac:dyDescent="0.35">
      <c r="A28" s="64" t="s">
        <v>10</v>
      </c>
      <c r="B28" s="65"/>
      <c r="C28" s="66" t="s">
        <v>11</v>
      </c>
      <c r="D28" s="66"/>
      <c r="E28" s="66"/>
      <c r="F28" s="66"/>
      <c r="G28" s="66"/>
      <c r="H28" s="66"/>
      <c r="I28" s="66"/>
      <c r="J28" s="66"/>
      <c r="K28" s="67"/>
    </row>
    <row r="29" spans="1:11" ht="30" customHeight="1" x14ac:dyDescent="0.3"/>
    <row r="30" spans="1:11" ht="20.100000000000001" customHeight="1" x14ac:dyDescent="0.3">
      <c r="A30" s="68" t="s">
        <v>17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</row>
    <row r="31" spans="1:11" ht="20.100000000000001" customHeight="1" x14ac:dyDescent="0.3">
      <c r="A31" s="35" t="s">
        <v>32</v>
      </c>
      <c r="B31" s="8"/>
      <c r="C31" s="5"/>
      <c r="D31" s="5"/>
      <c r="E31" s="5"/>
      <c r="F31" s="5"/>
      <c r="G31" s="5"/>
      <c r="H31" s="5"/>
      <c r="I31" s="5"/>
      <c r="J31" s="5"/>
      <c r="K31" s="5"/>
    </row>
  </sheetData>
  <mergeCells count="23">
    <mergeCell ref="A1:K1"/>
    <mergeCell ref="A4:K4"/>
    <mergeCell ref="A5:B6"/>
    <mergeCell ref="C5:E5"/>
    <mergeCell ref="F5:H5"/>
    <mergeCell ref="I5:K5"/>
    <mergeCell ref="A19:A21"/>
    <mergeCell ref="A7:A8"/>
    <mergeCell ref="A9:A10"/>
    <mergeCell ref="A11:A12"/>
    <mergeCell ref="A13:B13"/>
    <mergeCell ref="A16:K16"/>
    <mergeCell ref="A17:B18"/>
    <mergeCell ref="C17:E17"/>
    <mergeCell ref="F17:H17"/>
    <mergeCell ref="I17:K17"/>
    <mergeCell ref="C13:K13"/>
    <mergeCell ref="A15:K15"/>
    <mergeCell ref="A22:A24"/>
    <mergeCell ref="A25:A27"/>
    <mergeCell ref="A28:B28"/>
    <mergeCell ref="C28:K28"/>
    <mergeCell ref="A30:K30"/>
  </mergeCells>
  <phoneticPr fontId="1" type="noConversion"/>
  <pageMargins left="0.25" right="0.25" top="0.75" bottom="0.75" header="0.3" footer="0.3"/>
  <pageSetup paperSize="9" scale="7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workbookViewId="0">
      <selection activeCell="C31" sqref="C31"/>
    </sheetView>
  </sheetViews>
  <sheetFormatPr defaultRowHeight="17.25" x14ac:dyDescent="0.3"/>
  <cols>
    <col min="1" max="1" width="10" customWidth="1"/>
    <col min="2" max="2" width="8.44140625" style="1" customWidth="1"/>
    <col min="3" max="3" width="10.5546875" customWidth="1"/>
    <col min="4" max="11" width="9.77734375" customWidth="1"/>
  </cols>
  <sheetData>
    <row r="1" spans="1:14" ht="30" customHeight="1" x14ac:dyDescent="0.3">
      <c r="A1" s="90" t="s">
        <v>20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4" ht="35.25" customHeight="1" x14ac:dyDescent="0.3">
      <c r="A2" s="7"/>
    </row>
    <row r="3" spans="1:14" ht="30" customHeight="1" x14ac:dyDescent="0.3">
      <c r="A3" s="6" t="s">
        <v>15</v>
      </c>
    </row>
    <row r="4" spans="1:14" ht="17.25" customHeight="1" thickBot="1" x14ac:dyDescent="0.35">
      <c r="A4" s="70" t="s">
        <v>30</v>
      </c>
      <c r="B4" s="70"/>
      <c r="C4" s="70"/>
      <c r="D4" s="70"/>
      <c r="E4" s="70"/>
      <c r="F4" s="70"/>
      <c r="G4" s="70"/>
      <c r="H4" s="70"/>
      <c r="I4" s="70"/>
      <c r="J4" s="70"/>
      <c r="K4" s="70"/>
      <c r="N4">
        <f>-C7697</f>
        <v>0</v>
      </c>
    </row>
    <row r="5" spans="1:14" ht="30" customHeight="1" x14ac:dyDescent="0.3">
      <c r="A5" s="75" t="s">
        <v>0</v>
      </c>
      <c r="B5" s="77"/>
      <c r="C5" s="93" t="s">
        <v>2</v>
      </c>
      <c r="D5" s="93"/>
      <c r="E5" s="94"/>
      <c r="F5" s="95" t="s">
        <v>3</v>
      </c>
      <c r="G5" s="93"/>
      <c r="H5" s="94"/>
      <c r="I5" s="95" t="s">
        <v>5</v>
      </c>
      <c r="J5" s="93"/>
      <c r="K5" s="94"/>
    </row>
    <row r="6" spans="1:14" ht="30" customHeight="1" thickBot="1" x14ac:dyDescent="0.35">
      <c r="A6" s="91"/>
      <c r="B6" s="92"/>
      <c r="C6" s="46" t="s">
        <v>12</v>
      </c>
      <c r="D6" s="27" t="s">
        <v>4</v>
      </c>
      <c r="E6" s="21" t="s">
        <v>1</v>
      </c>
      <c r="F6" s="26" t="s">
        <v>12</v>
      </c>
      <c r="G6" s="27" t="s">
        <v>4</v>
      </c>
      <c r="H6" s="21" t="s">
        <v>1</v>
      </c>
      <c r="I6" s="26" t="s">
        <v>12</v>
      </c>
      <c r="J6" s="27" t="s">
        <v>4</v>
      </c>
      <c r="K6" s="21" t="s">
        <v>1</v>
      </c>
    </row>
    <row r="7" spans="1:14" ht="30" customHeight="1" x14ac:dyDescent="0.3">
      <c r="A7" s="82" t="s">
        <v>13</v>
      </c>
      <c r="B7" s="23" t="s">
        <v>12</v>
      </c>
      <c r="C7" s="47">
        <v>69150</v>
      </c>
      <c r="D7" s="24">
        <v>8000</v>
      </c>
      <c r="E7" s="18">
        <f>(C7+D7)</f>
        <v>77150</v>
      </c>
      <c r="F7" s="25">
        <v>64170</v>
      </c>
      <c r="G7" s="24">
        <v>8000</v>
      </c>
      <c r="H7" s="40">
        <f>(F7+G7)</f>
        <v>72170</v>
      </c>
      <c r="I7" s="25">
        <v>59170</v>
      </c>
      <c r="J7" s="24">
        <v>8000</v>
      </c>
      <c r="K7" s="40">
        <f>(I7+J7)</f>
        <v>67170</v>
      </c>
    </row>
    <row r="8" spans="1:14" ht="30" customHeight="1" thickBot="1" x14ac:dyDescent="0.35">
      <c r="A8" s="83"/>
      <c r="B8" s="44" t="s">
        <v>16</v>
      </c>
      <c r="C8" s="48">
        <f>C7*20/100</f>
        <v>13830</v>
      </c>
      <c r="D8" s="43">
        <f>(D7)</f>
        <v>8000</v>
      </c>
      <c r="E8" s="45">
        <f t="shared" ref="E8:E12" si="0">(C8+D8)</f>
        <v>21830</v>
      </c>
      <c r="F8" s="42">
        <f>F7*20/100</f>
        <v>12834</v>
      </c>
      <c r="G8" s="43">
        <f>(G7)</f>
        <v>8000</v>
      </c>
      <c r="H8" s="45">
        <f t="shared" ref="H8:H12" si="1">(F8+G8)</f>
        <v>20834</v>
      </c>
      <c r="I8" s="42">
        <f>I7*20/100</f>
        <v>11834</v>
      </c>
      <c r="J8" s="43">
        <f>(J7)</f>
        <v>8000</v>
      </c>
      <c r="K8" s="45">
        <f t="shared" ref="K8:K12" si="2">(I8+J8)</f>
        <v>19834</v>
      </c>
    </row>
    <row r="9" spans="1:14" ht="30" customHeight="1" x14ac:dyDescent="0.3">
      <c r="A9" s="79" t="s">
        <v>22</v>
      </c>
      <c r="B9" s="28" t="s">
        <v>12</v>
      </c>
      <c r="C9" s="49">
        <v>69150</v>
      </c>
      <c r="D9" s="29">
        <v>8000</v>
      </c>
      <c r="E9" s="50">
        <f>(C9+D9)</f>
        <v>77150</v>
      </c>
      <c r="F9" s="30">
        <v>64170</v>
      </c>
      <c r="G9" s="29">
        <v>8000</v>
      </c>
      <c r="H9" s="41">
        <f>(F9+G9)</f>
        <v>72170</v>
      </c>
      <c r="I9" s="30">
        <v>59170</v>
      </c>
      <c r="J9" s="29">
        <v>8000</v>
      </c>
      <c r="K9" s="41">
        <f t="shared" si="2"/>
        <v>67170</v>
      </c>
    </row>
    <row r="10" spans="1:14" ht="30" customHeight="1" thickBot="1" x14ac:dyDescent="0.35">
      <c r="A10" s="84"/>
      <c r="B10" s="44" t="s">
        <v>16</v>
      </c>
      <c r="C10" s="48">
        <f>C9*12/100</f>
        <v>8298</v>
      </c>
      <c r="D10" s="43">
        <v>8000</v>
      </c>
      <c r="E10" s="45">
        <f t="shared" ref="E10" si="3">(C10+D10)</f>
        <v>16298</v>
      </c>
      <c r="F10" s="42">
        <f>(F9*12/100)</f>
        <v>7700.4</v>
      </c>
      <c r="G10" s="43">
        <f>(G9)</f>
        <v>8000</v>
      </c>
      <c r="H10" s="45">
        <f t="shared" ref="H10" si="4">(F10+G10)</f>
        <v>15700.4</v>
      </c>
      <c r="I10" s="42">
        <f>I9*12/100</f>
        <v>7100.4</v>
      </c>
      <c r="J10" s="43">
        <f>(J9)</f>
        <v>8000</v>
      </c>
      <c r="K10" s="45">
        <f t="shared" si="2"/>
        <v>15100.4</v>
      </c>
    </row>
    <row r="11" spans="1:14" ht="30" customHeight="1" x14ac:dyDescent="0.3">
      <c r="A11" s="61" t="s">
        <v>21</v>
      </c>
      <c r="B11" s="28" t="s">
        <v>12</v>
      </c>
      <c r="C11" s="49">
        <v>69150</v>
      </c>
      <c r="D11" s="29">
        <v>8000</v>
      </c>
      <c r="E11" s="50">
        <f>(C11+D11)</f>
        <v>77150</v>
      </c>
      <c r="F11" s="30">
        <v>64170</v>
      </c>
      <c r="G11" s="29">
        <v>8000</v>
      </c>
      <c r="H11" s="41">
        <f>(F11+G11)</f>
        <v>72170</v>
      </c>
      <c r="I11" s="30">
        <v>59170</v>
      </c>
      <c r="J11" s="29">
        <v>8000</v>
      </c>
      <c r="K11" s="41">
        <f t="shared" si="2"/>
        <v>67170</v>
      </c>
    </row>
    <row r="12" spans="1:14" ht="30" customHeight="1" thickBot="1" x14ac:dyDescent="0.35">
      <c r="A12" s="63"/>
      <c r="B12" s="44" t="s">
        <v>16</v>
      </c>
      <c r="C12" s="48">
        <f>C11*8/100</f>
        <v>5532</v>
      </c>
      <c r="D12" s="43">
        <v>8000</v>
      </c>
      <c r="E12" s="45">
        <f t="shared" si="0"/>
        <v>13532</v>
      </c>
      <c r="F12" s="42">
        <f>(F11*8/100)</f>
        <v>5133.6000000000004</v>
      </c>
      <c r="G12" s="43">
        <f>(G11)</f>
        <v>8000</v>
      </c>
      <c r="H12" s="45">
        <f t="shared" si="1"/>
        <v>13133.6</v>
      </c>
      <c r="I12" s="42">
        <f>I11*8/100</f>
        <v>4733.6000000000004</v>
      </c>
      <c r="J12" s="43">
        <f>(J11)</f>
        <v>8000</v>
      </c>
      <c r="K12" s="45">
        <f t="shared" si="2"/>
        <v>12733.6</v>
      </c>
    </row>
    <row r="13" spans="1:14" ht="30" customHeight="1" thickBot="1" x14ac:dyDescent="0.35">
      <c r="A13" s="85" t="s">
        <v>18</v>
      </c>
      <c r="B13" s="86"/>
      <c r="C13" s="87" t="s">
        <v>19</v>
      </c>
      <c r="D13" s="87"/>
      <c r="E13" s="87"/>
      <c r="F13" s="87"/>
      <c r="G13" s="87"/>
      <c r="H13" s="87"/>
      <c r="I13" s="87"/>
      <c r="J13" s="87"/>
      <c r="K13" s="88"/>
    </row>
    <row r="14" spans="1:14" ht="37.5" customHeight="1" x14ac:dyDescent="0.3">
      <c r="A14" s="10"/>
      <c r="B14" s="10"/>
      <c r="C14" s="11"/>
      <c r="D14" s="12"/>
      <c r="E14" s="11"/>
      <c r="F14" s="12"/>
      <c r="G14" s="11"/>
      <c r="H14" s="13"/>
      <c r="I14" s="22"/>
      <c r="J14" s="22"/>
      <c r="K14" s="22"/>
    </row>
    <row r="15" spans="1:14" ht="30" customHeight="1" x14ac:dyDescent="0.3">
      <c r="A15" s="89" t="s">
        <v>14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</row>
    <row r="16" spans="1:14" ht="18" customHeight="1" thickBot="1" x14ac:dyDescent="0.35">
      <c r="A16" s="70" t="s">
        <v>31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</row>
    <row r="17" spans="1:11" ht="30" customHeight="1" x14ac:dyDescent="0.3">
      <c r="A17" s="71" t="s">
        <v>0</v>
      </c>
      <c r="B17" s="72"/>
      <c r="C17" s="75" t="s">
        <v>2</v>
      </c>
      <c r="D17" s="76"/>
      <c r="E17" s="77"/>
      <c r="F17" s="75" t="s">
        <v>3</v>
      </c>
      <c r="G17" s="76"/>
      <c r="H17" s="77"/>
      <c r="I17" s="78" t="s">
        <v>5</v>
      </c>
      <c r="J17" s="76"/>
      <c r="K17" s="77"/>
    </row>
    <row r="18" spans="1:11" ht="30" customHeight="1" thickBot="1" x14ac:dyDescent="0.35">
      <c r="A18" s="73"/>
      <c r="B18" s="74"/>
      <c r="C18" s="31" t="s">
        <v>23</v>
      </c>
      <c r="D18" s="32" t="s">
        <v>4</v>
      </c>
      <c r="E18" s="33" t="s">
        <v>1</v>
      </c>
      <c r="F18" s="31" t="s">
        <v>24</v>
      </c>
      <c r="G18" s="32" t="s">
        <v>4</v>
      </c>
      <c r="H18" s="33" t="s">
        <v>1</v>
      </c>
      <c r="I18" s="34" t="s">
        <v>24</v>
      </c>
      <c r="J18" s="32" t="s">
        <v>4</v>
      </c>
      <c r="K18" s="33" t="s">
        <v>1</v>
      </c>
    </row>
    <row r="19" spans="1:11" ht="30" customHeight="1" x14ac:dyDescent="0.3">
      <c r="A19" s="79" t="s">
        <v>9</v>
      </c>
      <c r="B19" s="4" t="s">
        <v>6</v>
      </c>
      <c r="C19" s="17">
        <f>(C8*28)</f>
        <v>387240</v>
      </c>
      <c r="D19" s="38">
        <f>D8*28</f>
        <v>224000</v>
      </c>
      <c r="E19" s="20">
        <f>(C19+D19)</f>
        <v>611240</v>
      </c>
      <c r="F19" s="17">
        <f>(F8*28)</f>
        <v>359352</v>
      </c>
      <c r="G19" s="38">
        <f>(G8*28)</f>
        <v>224000</v>
      </c>
      <c r="H19" s="20">
        <f>(F19+G19)</f>
        <v>583352</v>
      </c>
      <c r="I19" s="39">
        <f>(I8*28)</f>
        <v>331352</v>
      </c>
      <c r="J19" s="38">
        <f>(J8*28)</f>
        <v>224000</v>
      </c>
      <c r="K19" s="20">
        <f>(I19+J19)</f>
        <v>555352</v>
      </c>
    </row>
    <row r="20" spans="1:11" ht="30" customHeight="1" x14ac:dyDescent="0.3">
      <c r="A20" s="80"/>
      <c r="B20" s="2" t="s">
        <v>7</v>
      </c>
      <c r="C20" s="15">
        <f>(C8*30)</f>
        <v>414900</v>
      </c>
      <c r="D20" s="9">
        <f>(D8*30)</f>
        <v>240000</v>
      </c>
      <c r="E20" s="19">
        <f t="shared" ref="E20:E27" si="5">(C20+D20)</f>
        <v>654900</v>
      </c>
      <c r="F20" s="15">
        <f>(F8*30)</f>
        <v>385020</v>
      </c>
      <c r="G20" s="9">
        <f>(G8*30)</f>
        <v>240000</v>
      </c>
      <c r="H20" s="19">
        <f t="shared" ref="H20:H27" si="6">(F20+G20)</f>
        <v>625020</v>
      </c>
      <c r="I20" s="14">
        <f>(I8*30)</f>
        <v>355020</v>
      </c>
      <c r="J20" s="9">
        <f>(J8*30)</f>
        <v>240000</v>
      </c>
      <c r="K20" s="19">
        <f t="shared" ref="K20:K27" si="7">(I20+J20)</f>
        <v>595020</v>
      </c>
    </row>
    <row r="21" spans="1:11" ht="30" customHeight="1" thickBot="1" x14ac:dyDescent="0.35">
      <c r="A21" s="81"/>
      <c r="B21" s="3" t="s">
        <v>8</v>
      </c>
      <c r="C21" s="16">
        <f>(C8*31)</f>
        <v>428730</v>
      </c>
      <c r="D21" s="36">
        <f>D8*31</f>
        <v>248000</v>
      </c>
      <c r="E21" s="45">
        <f t="shared" si="5"/>
        <v>676730</v>
      </c>
      <c r="F21" s="16">
        <f>(F8*31)</f>
        <v>397854</v>
      </c>
      <c r="G21" s="36">
        <f>(G8*31)</f>
        <v>248000</v>
      </c>
      <c r="H21" s="45">
        <f t="shared" si="6"/>
        <v>645854</v>
      </c>
      <c r="I21" s="37">
        <f>(I8*31)</f>
        <v>366854</v>
      </c>
      <c r="J21" s="36">
        <f>(J8*31)</f>
        <v>248000</v>
      </c>
      <c r="K21" s="45">
        <f t="shared" si="7"/>
        <v>614854</v>
      </c>
    </row>
    <row r="22" spans="1:11" ht="30" customHeight="1" x14ac:dyDescent="0.3">
      <c r="A22" s="58" t="s">
        <v>25</v>
      </c>
      <c r="B22" s="55" t="s">
        <v>26</v>
      </c>
      <c r="C22" s="17">
        <f>(C10*28)</f>
        <v>232344</v>
      </c>
      <c r="D22" s="38">
        <v>224000</v>
      </c>
      <c r="E22" s="53">
        <f>(C22+D22)</f>
        <v>456344</v>
      </c>
      <c r="F22" s="17">
        <f>(F10*28)</f>
        <v>215611.19999999998</v>
      </c>
      <c r="G22" s="38">
        <v>224000</v>
      </c>
      <c r="H22" s="53">
        <f>(F22+G22)</f>
        <v>439611.19999999995</v>
      </c>
      <c r="I22" s="17">
        <f>(I10*28)</f>
        <v>198811.19999999998</v>
      </c>
      <c r="J22" s="38">
        <v>224000</v>
      </c>
      <c r="K22" s="53">
        <f>(I22+J22)</f>
        <v>422811.19999999995</v>
      </c>
    </row>
    <row r="23" spans="1:11" ht="30" customHeight="1" x14ac:dyDescent="0.3">
      <c r="A23" s="59"/>
      <c r="B23" s="56" t="s">
        <v>27</v>
      </c>
      <c r="C23" s="15">
        <f>(C10*30)</f>
        <v>248940</v>
      </c>
      <c r="D23" s="9">
        <v>240000</v>
      </c>
      <c r="E23" s="54">
        <f t="shared" ref="E23:E24" si="8">(C23+D23)</f>
        <v>488940</v>
      </c>
      <c r="F23" s="15">
        <f>(F10*30)</f>
        <v>231012</v>
      </c>
      <c r="G23" s="9">
        <v>240000</v>
      </c>
      <c r="H23" s="54">
        <f t="shared" ref="H23:H24" si="9">(F23+G23)</f>
        <v>471012</v>
      </c>
      <c r="I23" s="15">
        <f>(I10*30)</f>
        <v>213012</v>
      </c>
      <c r="J23" s="9">
        <v>240000</v>
      </c>
      <c r="K23" s="54">
        <f t="shared" ref="K23:K24" si="10">(I23+J23)</f>
        <v>453012</v>
      </c>
    </row>
    <row r="24" spans="1:11" ht="30" customHeight="1" thickBot="1" x14ac:dyDescent="0.35">
      <c r="A24" s="60"/>
      <c r="B24" s="51" t="s">
        <v>28</v>
      </c>
      <c r="C24" s="16">
        <f>(C10*31)</f>
        <v>257238</v>
      </c>
      <c r="D24" s="36">
        <v>248000</v>
      </c>
      <c r="E24" s="45">
        <f t="shared" si="8"/>
        <v>505238</v>
      </c>
      <c r="F24" s="16">
        <f>(F10*31)</f>
        <v>238712.4</v>
      </c>
      <c r="G24" s="36">
        <v>248000</v>
      </c>
      <c r="H24" s="45">
        <f t="shared" si="9"/>
        <v>486712.4</v>
      </c>
      <c r="I24" s="16">
        <f>(I10*31)</f>
        <v>220112.4</v>
      </c>
      <c r="J24" s="36">
        <v>248000</v>
      </c>
      <c r="K24" s="45">
        <f t="shared" si="10"/>
        <v>468112.4</v>
      </c>
    </row>
    <row r="25" spans="1:11" ht="30" customHeight="1" x14ac:dyDescent="0.3">
      <c r="A25" s="61" t="s">
        <v>21</v>
      </c>
      <c r="B25" s="4" t="s">
        <v>6</v>
      </c>
      <c r="C25" s="17">
        <f>(C12*28)</f>
        <v>154896</v>
      </c>
      <c r="D25" s="38">
        <f>(D12*28)</f>
        <v>224000</v>
      </c>
      <c r="E25" s="20">
        <f t="shared" si="5"/>
        <v>378896</v>
      </c>
      <c r="F25" s="17">
        <f>(F12*28)</f>
        <v>143740.80000000002</v>
      </c>
      <c r="G25" s="38">
        <f>(G8*28)</f>
        <v>224000</v>
      </c>
      <c r="H25" s="20">
        <f t="shared" si="6"/>
        <v>367740.80000000005</v>
      </c>
      <c r="I25" s="39">
        <f>(I12*28)</f>
        <v>132540.80000000002</v>
      </c>
      <c r="J25" s="38">
        <f>(J12*28)</f>
        <v>224000</v>
      </c>
      <c r="K25" s="20">
        <f t="shared" si="7"/>
        <v>356540.80000000005</v>
      </c>
    </row>
    <row r="26" spans="1:11" ht="30" customHeight="1" x14ac:dyDescent="0.3">
      <c r="A26" s="62"/>
      <c r="B26" s="2" t="s">
        <v>7</v>
      </c>
      <c r="C26" s="15">
        <f>(C12*30)</f>
        <v>165960</v>
      </c>
      <c r="D26" s="9">
        <f>D12*30</f>
        <v>240000</v>
      </c>
      <c r="E26" s="19">
        <f t="shared" si="5"/>
        <v>405960</v>
      </c>
      <c r="F26" s="15">
        <f>(F12*30)</f>
        <v>154008</v>
      </c>
      <c r="G26" s="9">
        <f>(G8*30)</f>
        <v>240000</v>
      </c>
      <c r="H26" s="19">
        <f t="shared" si="6"/>
        <v>394008</v>
      </c>
      <c r="I26" s="14">
        <f>(I12*30)</f>
        <v>142008</v>
      </c>
      <c r="J26" s="9">
        <f>(J12*30)</f>
        <v>240000</v>
      </c>
      <c r="K26" s="19">
        <f t="shared" si="7"/>
        <v>382008</v>
      </c>
    </row>
    <row r="27" spans="1:11" ht="30" customHeight="1" thickBot="1" x14ac:dyDescent="0.35">
      <c r="A27" s="63"/>
      <c r="B27" s="3" t="s">
        <v>8</v>
      </c>
      <c r="C27" s="16">
        <f>(C12*31)</f>
        <v>171492</v>
      </c>
      <c r="D27" s="36">
        <f>(D12*31)</f>
        <v>248000</v>
      </c>
      <c r="E27" s="45">
        <f t="shared" si="5"/>
        <v>419492</v>
      </c>
      <c r="F27" s="16">
        <f>(F12*31)</f>
        <v>159141.6</v>
      </c>
      <c r="G27" s="36">
        <f>(G12*31)</f>
        <v>248000</v>
      </c>
      <c r="H27" s="45">
        <f t="shared" si="6"/>
        <v>407141.6</v>
      </c>
      <c r="I27" s="37">
        <f>(I12*31)</f>
        <v>146741.6</v>
      </c>
      <c r="J27" s="36">
        <f>(J12*31)</f>
        <v>248000</v>
      </c>
      <c r="K27" s="45">
        <f t="shared" si="7"/>
        <v>394741.6</v>
      </c>
    </row>
    <row r="28" spans="1:11" ht="30" customHeight="1" thickBot="1" x14ac:dyDescent="0.35">
      <c r="A28" s="64" t="s">
        <v>10</v>
      </c>
      <c r="B28" s="65"/>
      <c r="C28" s="66" t="s">
        <v>11</v>
      </c>
      <c r="D28" s="66"/>
      <c r="E28" s="66"/>
      <c r="F28" s="66"/>
      <c r="G28" s="66"/>
      <c r="H28" s="66"/>
      <c r="I28" s="66"/>
      <c r="J28" s="66"/>
      <c r="K28" s="67"/>
    </row>
    <row r="29" spans="1:11" ht="30" customHeight="1" x14ac:dyDescent="0.3"/>
    <row r="30" spans="1:11" ht="20.100000000000001" customHeight="1" x14ac:dyDescent="0.3">
      <c r="A30" s="68" t="s">
        <v>17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</row>
    <row r="31" spans="1:11" ht="20.100000000000001" customHeight="1" x14ac:dyDescent="0.3">
      <c r="A31" s="35" t="s">
        <v>29</v>
      </c>
      <c r="B31" s="8"/>
      <c r="C31" s="5"/>
      <c r="D31" s="5"/>
      <c r="E31" s="5"/>
      <c r="F31" s="5"/>
      <c r="G31" s="5"/>
      <c r="H31" s="5"/>
      <c r="I31" s="5"/>
      <c r="J31" s="5"/>
      <c r="K31" s="5"/>
    </row>
  </sheetData>
  <mergeCells count="23">
    <mergeCell ref="A30:K30"/>
    <mergeCell ref="A1:K1"/>
    <mergeCell ref="A16:K16"/>
    <mergeCell ref="I5:K5"/>
    <mergeCell ref="F5:H5"/>
    <mergeCell ref="C5:E5"/>
    <mergeCell ref="A4:K4"/>
    <mergeCell ref="A11:A12"/>
    <mergeCell ref="A7:A8"/>
    <mergeCell ref="A5:B6"/>
    <mergeCell ref="A15:K15"/>
    <mergeCell ref="A25:A27"/>
    <mergeCell ref="C28:K28"/>
    <mergeCell ref="A19:A21"/>
    <mergeCell ref="A17:B18"/>
    <mergeCell ref="C17:E17"/>
    <mergeCell ref="A9:A10"/>
    <mergeCell ref="A22:A24"/>
    <mergeCell ref="A13:B13"/>
    <mergeCell ref="C13:K13"/>
    <mergeCell ref="A28:B28"/>
    <mergeCell ref="F17:H17"/>
    <mergeCell ref="I17:K17"/>
  </mergeCells>
  <phoneticPr fontId="1" type="noConversion"/>
  <pageMargins left="0.25" right="0.25" top="0.75" bottom="0.75" header="0.3" footer="0.3"/>
  <pageSetup paperSize="9" scale="7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25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2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3</vt:i4>
      </vt:variant>
    </vt:vector>
  </HeadingPairs>
  <TitlesOfParts>
    <vt:vector size="8" baseType="lpstr">
      <vt:lpstr>2022</vt:lpstr>
      <vt:lpstr>2021</vt:lpstr>
      <vt:lpstr>Sheet1</vt:lpstr>
      <vt:lpstr>Sheet2</vt:lpstr>
      <vt:lpstr>Sheet3</vt:lpstr>
      <vt:lpstr>'2021'!Print_Area</vt:lpstr>
      <vt:lpstr>'2022'!Print_Area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kc</cp:lastModifiedBy>
  <cp:lastPrinted>2022-01-02T04:23:08Z</cp:lastPrinted>
  <dcterms:created xsi:type="dcterms:W3CDTF">2018-01-01T05:42:03Z</dcterms:created>
  <dcterms:modified xsi:type="dcterms:W3CDTF">2022-01-02T04:23:25Z</dcterms:modified>
</cp:coreProperties>
</file>