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/>
  <mc:AlternateContent xmlns:mc="http://schemas.openxmlformats.org/markup-compatibility/2006">
    <mc:Choice Requires="x15">
      <x15ac:absPath xmlns:x15ac="http://schemas.microsoft.com/office/spreadsheetml/2010/11/ac" url="\\192.168.0.54\사랑의 요양원 3호점 공용폴더\복지과(시설)\"/>
    </mc:Choice>
  </mc:AlternateContent>
  <xr:revisionPtr revIDLastSave="0" documentId="13_ncr:1_{E68257FB-89BC-4F53-8DA8-9A407D6C7D11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Sheet1" sheetId="1" r:id="rId1"/>
    <sheet name="2020" sheetId="2" r:id="rId2"/>
    <sheet name="2022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1" i="5" l="1"/>
  <c r="S51" i="5"/>
  <c r="M51" i="5"/>
  <c r="L51" i="5"/>
  <c r="F51" i="5"/>
  <c r="E51" i="5"/>
  <c r="Q50" i="5"/>
  <c r="T50" i="5" s="1"/>
  <c r="T49" i="5" s="1"/>
  <c r="J50" i="5"/>
  <c r="M50" i="5" s="1"/>
  <c r="M49" i="5" s="1"/>
  <c r="C50" i="5"/>
  <c r="E50" i="5" s="1"/>
  <c r="E49" i="5" s="1"/>
  <c r="Q48" i="5"/>
  <c r="T48" i="5" s="1"/>
  <c r="T47" i="5" s="1"/>
  <c r="J48" i="5"/>
  <c r="L48" i="5" s="1"/>
  <c r="L47" i="5" s="1"/>
  <c r="F48" i="5"/>
  <c r="F47" i="5" s="1"/>
  <c r="C48" i="5"/>
  <c r="E48" i="5" s="1"/>
  <c r="E47" i="5" s="1"/>
  <c r="T46" i="5"/>
  <c r="S46" i="5"/>
  <c r="M46" i="5"/>
  <c r="L46" i="5"/>
  <c r="F46" i="5"/>
  <c r="E46" i="5"/>
  <c r="T41" i="5"/>
  <c r="S41" i="5"/>
  <c r="M41" i="5"/>
  <c r="L41" i="5"/>
  <c r="F41" i="5"/>
  <c r="E41" i="5"/>
  <c r="Q40" i="5"/>
  <c r="S40" i="5" s="1"/>
  <c r="S39" i="5" s="1"/>
  <c r="J40" i="5"/>
  <c r="M40" i="5" s="1"/>
  <c r="C40" i="5"/>
  <c r="F40" i="5" s="1"/>
  <c r="F39" i="5" s="1"/>
  <c r="Q38" i="5"/>
  <c r="T38" i="5" s="1"/>
  <c r="T37" i="5" s="1"/>
  <c r="J38" i="5"/>
  <c r="M38" i="5" s="1"/>
  <c r="M37" i="5" s="1"/>
  <c r="C38" i="5"/>
  <c r="F38" i="5" s="1"/>
  <c r="F37" i="5" s="1"/>
  <c r="T36" i="5"/>
  <c r="S36" i="5"/>
  <c r="M36" i="5"/>
  <c r="L36" i="5"/>
  <c r="F36" i="5"/>
  <c r="E36" i="5"/>
  <c r="T28" i="5"/>
  <c r="S28" i="5"/>
  <c r="M28" i="5"/>
  <c r="L28" i="5"/>
  <c r="F28" i="5"/>
  <c r="E28" i="5"/>
  <c r="Q27" i="5"/>
  <c r="T27" i="5" s="1"/>
  <c r="T26" i="5" s="1"/>
  <c r="J27" i="5"/>
  <c r="M27" i="5" s="1"/>
  <c r="C27" i="5"/>
  <c r="E27" i="5" s="1"/>
  <c r="E26" i="5" s="1"/>
  <c r="Q25" i="5"/>
  <c r="T25" i="5" s="1"/>
  <c r="T24" i="5" s="1"/>
  <c r="J25" i="5"/>
  <c r="L25" i="5" s="1"/>
  <c r="L24" i="5" s="1"/>
  <c r="C25" i="5"/>
  <c r="F25" i="5" s="1"/>
  <c r="F24" i="5" s="1"/>
  <c r="T23" i="5"/>
  <c r="S23" i="5"/>
  <c r="M23" i="5"/>
  <c r="L23" i="5"/>
  <c r="F23" i="5"/>
  <c r="E23" i="5"/>
  <c r="T18" i="5"/>
  <c r="S18" i="5"/>
  <c r="M18" i="5"/>
  <c r="L18" i="5"/>
  <c r="F18" i="5"/>
  <c r="E18" i="5"/>
  <c r="Q17" i="5"/>
  <c r="S17" i="5" s="1"/>
  <c r="S16" i="5" s="1"/>
  <c r="J17" i="5"/>
  <c r="M17" i="5" s="1"/>
  <c r="C17" i="5"/>
  <c r="F17" i="5" s="1"/>
  <c r="F16" i="5" s="1"/>
  <c r="Q15" i="5"/>
  <c r="T15" i="5" s="1"/>
  <c r="T14" i="5" s="1"/>
  <c r="J15" i="5"/>
  <c r="M15" i="5" s="1"/>
  <c r="M14" i="5" s="1"/>
  <c r="C15" i="5"/>
  <c r="F15" i="5" s="1"/>
  <c r="F14" i="5" s="1"/>
  <c r="T13" i="5"/>
  <c r="S13" i="5"/>
  <c r="M13" i="5"/>
  <c r="L13" i="5"/>
  <c r="F13" i="5"/>
  <c r="E13" i="5"/>
  <c r="T8" i="5"/>
  <c r="S8" i="5"/>
  <c r="M8" i="5"/>
  <c r="L8" i="5"/>
  <c r="F8" i="5"/>
  <c r="E8" i="5"/>
  <c r="Q7" i="5"/>
  <c r="T7" i="5" s="1"/>
  <c r="T6" i="5" s="1"/>
  <c r="J7" i="5"/>
  <c r="M7" i="5" s="1"/>
  <c r="C7" i="5"/>
  <c r="E7" i="5" s="1"/>
  <c r="E6" i="5" s="1"/>
  <c r="Q5" i="5"/>
  <c r="T5" i="5" s="1"/>
  <c r="T4" i="5" s="1"/>
  <c r="J5" i="5"/>
  <c r="L5" i="5" s="1"/>
  <c r="L4" i="5" s="1"/>
  <c r="C5" i="5"/>
  <c r="F5" i="5" s="1"/>
  <c r="F4" i="5" s="1"/>
  <c r="T3" i="5"/>
  <c r="S3" i="5"/>
  <c r="M3" i="5"/>
  <c r="L3" i="5"/>
  <c r="F3" i="5"/>
  <c r="E3" i="5"/>
  <c r="M6" i="5" l="1"/>
  <c r="M16" i="5"/>
  <c r="M26" i="5"/>
  <c r="M39" i="5"/>
  <c r="S38" i="5"/>
  <c r="S37" i="5" s="1"/>
  <c r="F27" i="5"/>
  <c r="F26" i="5" s="1"/>
  <c r="T40" i="5"/>
  <c r="T39" i="5" s="1"/>
  <c r="L40" i="5"/>
  <c r="L39" i="5" s="1"/>
  <c r="M48" i="5"/>
  <c r="M47" i="5" s="1"/>
  <c r="F50" i="5"/>
  <c r="F49" i="5" s="1"/>
  <c r="S15" i="5"/>
  <c r="S14" i="5" s="1"/>
  <c r="T17" i="5"/>
  <c r="T16" i="5" s="1"/>
  <c r="M25" i="5"/>
  <c r="M24" i="5" s="1"/>
  <c r="L17" i="5"/>
  <c r="L16" i="5" s="1"/>
  <c r="M5" i="5"/>
  <c r="M4" i="5" s="1"/>
  <c r="E25" i="5"/>
  <c r="E24" i="5" s="1"/>
  <c r="E5" i="5"/>
  <c r="E4" i="5" s="1"/>
  <c r="F7" i="5"/>
  <c r="F6" i="5" s="1"/>
  <c r="S7" i="5"/>
  <c r="S6" i="5" s="1"/>
  <c r="L15" i="5"/>
  <c r="L14" i="5" s="1"/>
  <c r="E17" i="5"/>
  <c r="E16" i="5" s="1"/>
  <c r="S27" i="5"/>
  <c r="S26" i="5" s="1"/>
  <c r="L38" i="5"/>
  <c r="L37" i="5" s="1"/>
  <c r="E40" i="5"/>
  <c r="E39" i="5" s="1"/>
  <c r="S50" i="5"/>
  <c r="S49" i="5" s="1"/>
  <c r="L7" i="5"/>
  <c r="L6" i="5" s="1"/>
  <c r="E15" i="5"/>
  <c r="E14" i="5" s="1"/>
  <c r="S25" i="5"/>
  <c r="S24" i="5" s="1"/>
  <c r="L27" i="5"/>
  <c r="L26" i="5" s="1"/>
  <c r="E38" i="5"/>
  <c r="E37" i="5" s="1"/>
  <c r="S48" i="5"/>
  <c r="S47" i="5" s="1"/>
  <c r="L50" i="5"/>
  <c r="L49" i="5" s="1"/>
  <c r="S5" i="5"/>
  <c r="S4" i="5" s="1"/>
  <c r="T51" i="2"/>
  <c r="T46" i="2" s="1"/>
  <c r="S51" i="2"/>
  <c r="Q50" i="2"/>
  <c r="S50" i="2" s="1"/>
  <c r="S49" i="2" s="1"/>
  <c r="Q48" i="2"/>
  <c r="T48" i="2" s="1"/>
  <c r="T47" i="2" s="1"/>
  <c r="S46" i="2"/>
  <c r="T41" i="2"/>
  <c r="S41" i="2"/>
  <c r="S36" i="2" s="1"/>
  <c r="Q40" i="2"/>
  <c r="S40" i="2" s="1"/>
  <c r="Q38" i="2"/>
  <c r="T38" i="2" s="1"/>
  <c r="T37" i="2" s="1"/>
  <c r="T36" i="2"/>
  <c r="M51" i="2"/>
  <c r="M46" i="2" s="1"/>
  <c r="L51" i="2"/>
  <c r="L46" i="2" s="1"/>
  <c r="J50" i="2"/>
  <c r="L50" i="2" s="1"/>
  <c r="L49" i="2" s="1"/>
  <c r="J48" i="2"/>
  <c r="M48" i="2" s="1"/>
  <c r="M47" i="2" s="1"/>
  <c r="M41" i="2"/>
  <c r="L41" i="2"/>
  <c r="L36" i="2" s="1"/>
  <c r="J40" i="2"/>
  <c r="L40" i="2" s="1"/>
  <c r="J38" i="2"/>
  <c r="M38" i="2" s="1"/>
  <c r="M37" i="2" s="1"/>
  <c r="M36" i="2"/>
  <c r="F51" i="2"/>
  <c r="F46" i="2" s="1"/>
  <c r="E51" i="2"/>
  <c r="C50" i="2"/>
  <c r="E50" i="2" s="1"/>
  <c r="E49" i="2" s="1"/>
  <c r="C48" i="2"/>
  <c r="F48" i="2" s="1"/>
  <c r="F47" i="2" s="1"/>
  <c r="E46" i="2"/>
  <c r="F41" i="2"/>
  <c r="E41" i="2"/>
  <c r="C40" i="2"/>
  <c r="E40" i="2" s="1"/>
  <c r="E39" i="2" s="1"/>
  <c r="C38" i="2"/>
  <c r="F38" i="2" s="1"/>
  <c r="F37" i="2" s="1"/>
  <c r="F36" i="2"/>
  <c r="E36" i="2"/>
  <c r="T28" i="2"/>
  <c r="S28" i="2"/>
  <c r="M28" i="2"/>
  <c r="L28" i="2"/>
  <c r="Q27" i="2"/>
  <c r="S27" i="2" s="1"/>
  <c r="S26" i="2" s="1"/>
  <c r="J27" i="2"/>
  <c r="M27" i="2" s="1"/>
  <c r="Q25" i="2"/>
  <c r="S25" i="2" s="1"/>
  <c r="S24" i="2" s="1"/>
  <c r="J25" i="2"/>
  <c r="M25" i="2" s="1"/>
  <c r="M24" i="2" s="1"/>
  <c r="T23" i="2"/>
  <c r="S23" i="2"/>
  <c r="M23" i="2"/>
  <c r="L23" i="2"/>
  <c r="T18" i="2"/>
  <c r="S18" i="2"/>
  <c r="M18" i="2"/>
  <c r="L18" i="2"/>
  <c r="Q17" i="2"/>
  <c r="S17" i="2" s="1"/>
  <c r="S16" i="2" s="1"/>
  <c r="J17" i="2"/>
  <c r="M17" i="2" s="1"/>
  <c r="Q15" i="2"/>
  <c r="S15" i="2" s="1"/>
  <c r="S14" i="2" s="1"/>
  <c r="J15" i="2"/>
  <c r="M15" i="2" s="1"/>
  <c r="M14" i="2" s="1"/>
  <c r="T13" i="2"/>
  <c r="S13" i="2"/>
  <c r="M13" i="2"/>
  <c r="L13" i="2"/>
  <c r="T8" i="2"/>
  <c r="S8" i="2"/>
  <c r="M8" i="2"/>
  <c r="L8" i="2"/>
  <c r="Q7" i="2"/>
  <c r="S7" i="2" s="1"/>
  <c r="S6" i="2" s="1"/>
  <c r="J7" i="2"/>
  <c r="M7" i="2" s="1"/>
  <c r="Q5" i="2"/>
  <c r="S5" i="2" s="1"/>
  <c r="S4" i="2" s="1"/>
  <c r="J5" i="2"/>
  <c r="M5" i="2" s="1"/>
  <c r="M4" i="2" s="1"/>
  <c r="T3" i="2"/>
  <c r="S3" i="2"/>
  <c r="M3" i="2"/>
  <c r="L3" i="2"/>
  <c r="F28" i="2"/>
  <c r="E28" i="2"/>
  <c r="C27" i="2"/>
  <c r="F27" i="2" s="1"/>
  <c r="C25" i="2"/>
  <c r="F25" i="2" s="1"/>
  <c r="F24" i="2" s="1"/>
  <c r="F23" i="2"/>
  <c r="E23" i="2"/>
  <c r="F18" i="2"/>
  <c r="E18" i="2"/>
  <c r="C17" i="2"/>
  <c r="F17" i="2" s="1"/>
  <c r="F16" i="2" s="1"/>
  <c r="C15" i="2"/>
  <c r="F15" i="2" s="1"/>
  <c r="F14" i="2" s="1"/>
  <c r="F13" i="2"/>
  <c r="E13" i="2"/>
  <c r="F8" i="2"/>
  <c r="E8" i="2"/>
  <c r="C7" i="2"/>
  <c r="F7" i="2" s="1"/>
  <c r="C5" i="2"/>
  <c r="F5" i="2" s="1"/>
  <c r="F4" i="2" s="1"/>
  <c r="F3" i="2"/>
  <c r="E3" i="2"/>
  <c r="X5" i="1"/>
  <c r="X15" i="1"/>
  <c r="AA15" i="1" s="1"/>
  <c r="AA14" i="1" s="1"/>
  <c r="X25" i="1"/>
  <c r="AA25" i="1" s="1"/>
  <c r="AA24" i="1" s="1"/>
  <c r="X27" i="1"/>
  <c r="Z5" i="1"/>
  <c r="Z4" i="1" s="1"/>
  <c r="Q5" i="1"/>
  <c r="Q15" i="1"/>
  <c r="T15" i="1" s="1"/>
  <c r="T14" i="1" s="1"/>
  <c r="Q25" i="1"/>
  <c r="T25" i="1" s="1"/>
  <c r="T24" i="1" s="1"/>
  <c r="X17" i="1"/>
  <c r="Z17" i="1" s="1"/>
  <c r="X7" i="1"/>
  <c r="Z7" i="1" s="1"/>
  <c r="AA28" i="1"/>
  <c r="Z28" i="1"/>
  <c r="Z27" i="1"/>
  <c r="Z25" i="1"/>
  <c r="Z24" i="1" s="1"/>
  <c r="AA23" i="1"/>
  <c r="Z23" i="1"/>
  <c r="AA18" i="1"/>
  <c r="AA13" i="1" s="1"/>
  <c r="Z18" i="1"/>
  <c r="Z13" i="1" s="1"/>
  <c r="AA8" i="1"/>
  <c r="AA3" i="1" s="1"/>
  <c r="Z8" i="1"/>
  <c r="Z3" i="1" s="1"/>
  <c r="AA5" i="1"/>
  <c r="AA4" i="1" s="1"/>
  <c r="Q27" i="1"/>
  <c r="S27" i="1" s="1"/>
  <c r="Q17" i="1"/>
  <c r="Q7" i="1"/>
  <c r="S7" i="1" s="1"/>
  <c r="T28" i="1"/>
  <c r="S28" i="1"/>
  <c r="S23" i="1" s="1"/>
  <c r="T23" i="1"/>
  <c r="T18" i="1"/>
  <c r="S18" i="1"/>
  <c r="S13" i="1" s="1"/>
  <c r="S17" i="1"/>
  <c r="T13" i="1"/>
  <c r="T8" i="1"/>
  <c r="T3" i="1" s="1"/>
  <c r="S8" i="1"/>
  <c r="S3" i="1" s="1"/>
  <c r="T5" i="1"/>
  <c r="T4" i="1" s="1"/>
  <c r="J7" i="1"/>
  <c r="L7" i="1" s="1"/>
  <c r="L28" i="1"/>
  <c r="L23" i="1" s="1"/>
  <c r="C5" i="1"/>
  <c r="F18" i="1"/>
  <c r="F13" i="1" s="1"/>
  <c r="E40" i="1"/>
  <c r="E39" i="1"/>
  <c r="E38" i="1"/>
  <c r="E37" i="1"/>
  <c r="E36" i="1"/>
  <c r="E35" i="1"/>
  <c r="F28" i="1"/>
  <c r="F23" i="1" s="1"/>
  <c r="J27" i="1"/>
  <c r="L27" i="1" s="1"/>
  <c r="C27" i="1"/>
  <c r="F27" i="1" s="1"/>
  <c r="J25" i="1"/>
  <c r="L25" i="1" s="1"/>
  <c r="L24" i="1" s="1"/>
  <c r="C25" i="1"/>
  <c r="F25" i="1" s="1"/>
  <c r="F24" i="1" s="1"/>
  <c r="L18" i="1"/>
  <c r="M18" i="1"/>
  <c r="M13" i="1" s="1"/>
  <c r="J17" i="1"/>
  <c r="L17" i="1" s="1"/>
  <c r="L16" i="1" s="1"/>
  <c r="C17" i="1"/>
  <c r="F17" i="1" s="1"/>
  <c r="J15" i="1"/>
  <c r="L15" i="1" s="1"/>
  <c r="L14" i="1" s="1"/>
  <c r="C15" i="1"/>
  <c r="F15" i="1" s="1"/>
  <c r="F14" i="1" s="1"/>
  <c r="L13" i="1"/>
  <c r="L8" i="1"/>
  <c r="L3" i="1" s="1"/>
  <c r="F8" i="1"/>
  <c r="F3" i="1" s="1"/>
  <c r="C7" i="1"/>
  <c r="F7" i="1" s="1"/>
  <c r="J5" i="1"/>
  <c r="L5" i="1" s="1"/>
  <c r="L4" i="1" s="1"/>
  <c r="F5" i="1"/>
  <c r="F4" i="1" s="1"/>
  <c r="F6" i="2" l="1"/>
  <c r="F26" i="2"/>
  <c r="Z15" i="1"/>
  <c r="Z14" i="1" s="1"/>
  <c r="S38" i="2"/>
  <c r="S37" i="2" s="1"/>
  <c r="L38" i="2"/>
  <c r="L37" i="2" s="1"/>
  <c r="M6" i="2"/>
  <c r="M26" i="2"/>
  <c r="L39" i="2"/>
  <c r="L48" i="2"/>
  <c r="L47" i="2" s="1"/>
  <c r="S39" i="2"/>
  <c r="S48" i="2"/>
  <c r="S47" i="2" s="1"/>
  <c r="T40" i="2"/>
  <c r="T39" i="2" s="1"/>
  <c r="T50" i="2"/>
  <c r="T49" i="2" s="1"/>
  <c r="M40" i="2"/>
  <c r="M39" i="2" s="1"/>
  <c r="M50" i="2"/>
  <c r="M49" i="2" s="1"/>
  <c r="E38" i="2"/>
  <c r="E37" i="2" s="1"/>
  <c r="F40" i="2"/>
  <c r="F39" i="2" s="1"/>
  <c r="E48" i="2"/>
  <c r="E47" i="2" s="1"/>
  <c r="F50" i="2"/>
  <c r="F49" i="2" s="1"/>
  <c r="M16" i="2"/>
  <c r="L15" i="2"/>
  <c r="L14" i="2" s="1"/>
  <c r="L5" i="2"/>
  <c r="L4" i="2" s="1"/>
  <c r="L7" i="2"/>
  <c r="L6" i="2" s="1"/>
  <c r="L17" i="2"/>
  <c r="L16" i="2" s="1"/>
  <c r="T5" i="2"/>
  <c r="T4" i="2" s="1"/>
  <c r="T7" i="2"/>
  <c r="T6" i="2" s="1"/>
  <c r="T15" i="2"/>
  <c r="T14" i="2" s="1"/>
  <c r="T17" i="2"/>
  <c r="T16" i="2" s="1"/>
  <c r="L25" i="2"/>
  <c r="L24" i="2" s="1"/>
  <c r="T25" i="2"/>
  <c r="T24" i="2" s="1"/>
  <c r="L27" i="2"/>
  <c r="L26" i="2" s="1"/>
  <c r="T27" i="2"/>
  <c r="T26" i="2" s="1"/>
  <c r="E5" i="2"/>
  <c r="E4" i="2" s="1"/>
  <c r="E7" i="2"/>
  <c r="E6" i="2" s="1"/>
  <c r="E15" i="2"/>
  <c r="E14" i="2" s="1"/>
  <c r="E17" i="2"/>
  <c r="E16" i="2" s="1"/>
  <c r="E25" i="2"/>
  <c r="E24" i="2" s="1"/>
  <c r="E27" i="2"/>
  <c r="E26" i="2" s="1"/>
  <c r="Z26" i="1"/>
  <c r="S16" i="1"/>
  <c r="Z6" i="1"/>
  <c r="S6" i="1"/>
  <c r="S26" i="1"/>
  <c r="Z16" i="1"/>
  <c r="AA7" i="1"/>
  <c r="AA6" i="1" s="1"/>
  <c r="AA17" i="1"/>
  <c r="AA16" i="1" s="1"/>
  <c r="AA27" i="1"/>
  <c r="AA26" i="1" s="1"/>
  <c r="S5" i="1"/>
  <c r="S4" i="1" s="1"/>
  <c r="T7" i="1"/>
  <c r="T6" i="1" s="1"/>
  <c r="S15" i="1"/>
  <c r="S14" i="1" s="1"/>
  <c r="T17" i="1"/>
  <c r="T16" i="1" s="1"/>
  <c r="S25" i="1"/>
  <c r="S24" i="1" s="1"/>
  <c r="T27" i="1"/>
  <c r="T26" i="1" s="1"/>
  <c r="E27" i="1"/>
  <c r="L6" i="1"/>
  <c r="F6" i="1"/>
  <c r="F16" i="1"/>
  <c r="E28" i="1"/>
  <c r="F26" i="1"/>
  <c r="L26" i="1"/>
  <c r="E5" i="1"/>
  <c r="E4" i="1" s="1"/>
  <c r="M5" i="1"/>
  <c r="M4" i="1" s="1"/>
  <c r="E7" i="1"/>
  <c r="M7" i="1"/>
  <c r="E8" i="1"/>
  <c r="E3" i="1" s="1"/>
  <c r="M8" i="1"/>
  <c r="M3" i="1" s="1"/>
  <c r="E15" i="1"/>
  <c r="E14" i="1" s="1"/>
  <c r="M15" i="1"/>
  <c r="M14" i="1" s="1"/>
  <c r="E17" i="1"/>
  <c r="M17" i="1"/>
  <c r="M16" i="1" s="1"/>
  <c r="E18" i="1"/>
  <c r="E13" i="1" s="1"/>
  <c r="E25" i="1"/>
  <c r="E24" i="1" s="1"/>
  <c r="M25" i="1"/>
  <c r="M24" i="1" s="1"/>
  <c r="M27" i="1"/>
  <c r="M28" i="1"/>
  <c r="M23" i="1" l="1"/>
  <c r="M26" i="1"/>
  <c r="E23" i="1"/>
  <c r="E26" i="1"/>
  <c r="E6" i="1"/>
  <c r="E16" i="1"/>
  <c r="M6" i="1"/>
</calcChain>
</file>

<file path=xl/sharedStrings.xml><?xml version="1.0" encoding="utf-8"?>
<sst xmlns="http://schemas.openxmlformats.org/spreadsheetml/2006/main" count="801" uniqueCount="48">
  <si>
    <t>기타 이용료</t>
  </si>
  <si>
    <t>기초생활수급자</t>
  </si>
  <si>
    <t>1등급
경감</t>
  </si>
  <si>
    <t>금액(원)</t>
  </si>
  <si>
    <t>2등급
경감</t>
  </si>
  <si>
    <t>100%수가</t>
  </si>
  <si>
    <t>부담비용</t>
  </si>
  <si>
    <t>요양보험</t>
  </si>
  <si>
    <t>3등급
경감</t>
  </si>
  <si>
    <t>2등급</t>
  </si>
  <si>
    <t>3등급</t>
  </si>
  <si>
    <t>1등급</t>
  </si>
  <si>
    <t>등급</t>
  </si>
  <si>
    <t>식재료비/간식비</t>
  </si>
  <si>
    <t>상급침실 이용료</t>
  </si>
  <si>
    <r>
      <rPr>
        <sz val="11"/>
        <color rgb="FF000000"/>
        <rFont val="맑은 고딕"/>
        <family val="3"/>
        <charset val="129"/>
      </rPr>
      <t>요양급여비용</t>
    </r>
    <r>
      <rPr>
        <b/>
        <sz val="11"/>
        <color rgb="FF000000"/>
        <rFont val="맑은 고딕"/>
        <family val="3"/>
        <charset val="129"/>
      </rPr>
      <t>(80%)</t>
    </r>
  </si>
  <si>
    <r>
      <rPr>
        <sz val="11"/>
        <color rgb="FF000000"/>
        <rFont val="맑은 고딕"/>
        <family val="3"/>
        <charset val="129"/>
      </rPr>
      <t>요양급여비용</t>
    </r>
    <r>
      <rPr>
        <b/>
        <sz val="11"/>
        <color rgb="FF000000"/>
        <rFont val="맑은 고딕"/>
        <family val="3"/>
        <charset val="129"/>
      </rPr>
      <t>(90%)</t>
    </r>
  </si>
  <si>
    <r>
      <rPr>
        <sz val="11"/>
        <color rgb="FF000000"/>
        <rFont val="맑은 고딕"/>
        <family val="3"/>
        <charset val="129"/>
      </rPr>
      <t>요양급여비용</t>
    </r>
    <r>
      <rPr>
        <b/>
        <sz val="11"/>
        <color rgb="FF000000"/>
        <rFont val="맑은 고딕"/>
        <family val="3"/>
        <charset val="129"/>
      </rPr>
      <t>(10%)</t>
    </r>
  </si>
  <si>
    <r>
      <rPr>
        <sz val="11"/>
        <color rgb="FF000000"/>
        <rFont val="맑은 고딕"/>
        <family val="3"/>
        <charset val="129"/>
      </rPr>
      <t>요양급여비용</t>
    </r>
    <r>
      <rPr>
        <b/>
        <sz val="11"/>
        <color rgb="FF000000"/>
        <rFont val="맑은 고딕"/>
        <family val="3"/>
        <charset val="129"/>
      </rPr>
      <t>(20%)</t>
    </r>
  </si>
  <si>
    <t>*상급침실료 1인실 7만원 2인실 3만원</t>
  </si>
  <si>
    <t>총계</t>
  </si>
  <si>
    <t>30일</t>
  </si>
  <si>
    <t>1일</t>
  </si>
  <si>
    <t>28일</t>
  </si>
  <si>
    <t>31일</t>
  </si>
  <si>
    <t>소 계</t>
  </si>
  <si>
    <t>개인</t>
  </si>
  <si>
    <t>일수</t>
  </si>
  <si>
    <t>총액</t>
  </si>
  <si>
    <t>`</t>
    <phoneticPr fontId="6" type="noConversion"/>
  </si>
  <si>
    <t>1등급</t>
    <phoneticPr fontId="6" type="noConversion"/>
  </si>
  <si>
    <r>
      <t xml:space="preserve"> </t>
    </r>
    <r>
      <rPr>
        <sz val="11"/>
        <color rgb="FF000000"/>
        <rFont val="맑은 고딕"/>
        <family val="3"/>
        <charset val="129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phoneticPr fontId="6" type="noConversion"/>
  </si>
  <si>
    <r>
      <rPr>
        <sz val="11"/>
        <color rgb="FF000000"/>
        <rFont val="맑은 고딕"/>
        <family val="3"/>
        <charset val="129"/>
      </rPr>
      <t>요양급여비용</t>
    </r>
    <r>
      <rPr>
        <b/>
        <sz val="11"/>
        <color rgb="FF000000"/>
        <rFont val="맑은 고딕"/>
        <family val="3"/>
        <charset val="129"/>
      </rPr>
      <t>(12%)</t>
    </r>
    <phoneticPr fontId="6" type="noConversion"/>
  </si>
  <si>
    <r>
      <t>요양급여비용</t>
    </r>
    <r>
      <rPr>
        <b/>
        <sz val="11"/>
        <color rgb="FF000000"/>
        <rFont val="맑은 고딕"/>
        <family val="3"/>
        <charset val="129"/>
      </rPr>
      <t>(8%)</t>
    </r>
    <phoneticPr fontId="6" type="noConversion"/>
  </si>
  <si>
    <r>
      <rPr>
        <sz val="11"/>
        <color rgb="FF000000"/>
        <rFont val="맑은 고딕"/>
        <family val="3"/>
        <charset val="129"/>
      </rPr>
      <t>요양급여비용</t>
    </r>
    <r>
      <rPr>
        <b/>
        <sz val="11"/>
        <color rgb="FF000000"/>
        <rFont val="맑은 고딕"/>
        <family val="3"/>
        <charset val="129"/>
      </rPr>
      <t>(88%)</t>
    </r>
    <phoneticPr fontId="6" type="noConversion"/>
  </si>
  <si>
    <r>
      <rPr>
        <sz val="11"/>
        <color rgb="FF000000"/>
        <rFont val="맑은 고딕"/>
        <family val="3"/>
        <charset val="129"/>
      </rPr>
      <t>요양급여비용</t>
    </r>
    <r>
      <rPr>
        <b/>
        <sz val="11"/>
        <color rgb="FF000000"/>
        <rFont val="맑은 고딕"/>
        <family val="3"/>
        <charset val="129"/>
      </rPr>
      <t>(92%)</t>
    </r>
    <phoneticPr fontId="6" type="noConversion"/>
  </si>
  <si>
    <t>40 감경</t>
    <phoneticPr fontId="6" type="noConversion"/>
  </si>
  <si>
    <t>50 감경</t>
    <phoneticPr fontId="6" type="noConversion"/>
  </si>
  <si>
    <t>▶</t>
    <phoneticPr fontId="6" type="noConversion"/>
  </si>
  <si>
    <t>60 감경</t>
    <phoneticPr fontId="6" type="noConversion"/>
  </si>
  <si>
    <t>일반</t>
    <phoneticPr fontId="6" type="noConversion"/>
  </si>
  <si>
    <t>상급침실료</t>
    <phoneticPr fontId="6" type="noConversion"/>
  </si>
  <si>
    <t>2인실 : 1일 3500원</t>
    <phoneticPr fontId="6" type="noConversion"/>
  </si>
  <si>
    <t>1인실 1일 5000원</t>
    <phoneticPr fontId="6" type="noConversion"/>
  </si>
  <si>
    <t>치매전담(일반)</t>
    <phoneticPr fontId="6" type="noConversion"/>
  </si>
  <si>
    <t>치매전담(40)</t>
    <phoneticPr fontId="6" type="noConversion"/>
  </si>
  <si>
    <t>치매전담(60)</t>
    <phoneticPr fontId="6" type="noConversion"/>
  </si>
  <si>
    <t>2022년 장기요양 이용요금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</si>
</sst>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FFC000"/>
      <name val="맑은 고딕"/>
      <family val="3"/>
      <charset val="129"/>
    </font>
    <font>
      <b/>
      <sz val="11"/>
      <name val="맑은 고딕"/>
      <family val="3"/>
      <charset val="129"/>
    </font>
    <font>
      <sz val="36"/>
      <color rgb="FFFF0000"/>
      <name val="맑은 고딕"/>
      <family val="3"/>
      <charset val="129"/>
    </font>
    <font>
      <sz val="11"/>
      <color rgb="FF9C0006"/>
      <name val="맑은 고딕"/>
      <family val="2"/>
      <charset val="129"/>
      <scheme val="minor"/>
    </font>
    <font>
      <b/>
      <sz val="22"/>
      <color rgb="FF000000"/>
      <name val="맑은 고딕"/>
      <family val="3"/>
      <charset val="129"/>
    </font>
  </fonts>
  <fills count="18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46C0A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7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41" fontId="5" fillId="0" borderId="0">
      <alignment vertical="center"/>
    </xf>
    <xf numFmtId="0" fontId="2" fillId="2" borderId="0">
      <alignment vertical="center"/>
    </xf>
    <xf numFmtId="0" fontId="10" fillId="17" borderId="0" applyNumberFormat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41" fontId="0" fillId="0" borderId="1" xfId="0" applyNumberFormat="1" applyFont="1" applyBorder="1">
      <alignment vertical="center"/>
    </xf>
    <xf numFmtId="41" fontId="0" fillId="0" borderId="1" xfId="1" applyFont="1" applyBorder="1" applyAlignment="1">
      <alignment horizontal="left" vertical="center"/>
    </xf>
    <xf numFmtId="41" fontId="3" fillId="3" borderId="1" xfId="0" applyNumberFormat="1" applyFont="1" applyFill="1" applyBorder="1">
      <alignment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0" xfId="0" applyAlignment="1">
      <alignment vertical="center"/>
    </xf>
    <xf numFmtId="41" fontId="0" fillId="0" borderId="2" xfId="0" applyNumberFormat="1" applyFont="1" applyBorder="1">
      <alignment vertical="center"/>
    </xf>
    <xf numFmtId="41" fontId="3" fillId="3" borderId="2" xfId="0" applyNumberFormat="1" applyFont="1" applyFill="1" applyBorder="1">
      <alignment vertical="center"/>
    </xf>
    <xf numFmtId="41" fontId="0" fillId="0" borderId="2" xfId="1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8" borderId="20" xfId="0" applyFill="1" applyBorder="1">
      <alignment vertical="center"/>
    </xf>
    <xf numFmtId="0" fontId="9" fillId="8" borderId="20" xfId="0" applyFont="1" applyFill="1" applyBorder="1" applyAlignment="1">
      <alignment horizontal="center" vertical="center"/>
    </xf>
    <xf numFmtId="0" fontId="0" fillId="8" borderId="0" xfId="0" applyFill="1">
      <alignment vertical="center"/>
    </xf>
    <xf numFmtId="0" fontId="0" fillId="8" borderId="0" xfId="0" applyFill="1" applyBorder="1">
      <alignment vertical="center"/>
    </xf>
    <xf numFmtId="0" fontId="1" fillId="0" borderId="21" xfId="0" applyFont="1" applyBorder="1">
      <alignment vertical="center"/>
    </xf>
    <xf numFmtId="0" fontId="3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/>
    </xf>
    <xf numFmtId="0" fontId="0" fillId="9" borderId="1" xfId="0" applyFont="1" applyFill="1" applyBorder="1">
      <alignment vertical="center"/>
    </xf>
    <xf numFmtId="41" fontId="0" fillId="9" borderId="1" xfId="0" applyNumberFormat="1" applyFont="1" applyFill="1" applyBorder="1">
      <alignment vertical="center"/>
    </xf>
    <xf numFmtId="41" fontId="0" fillId="9" borderId="2" xfId="0" applyNumberFormat="1" applyFont="1" applyFill="1" applyBorder="1">
      <alignment vertical="center"/>
    </xf>
    <xf numFmtId="0" fontId="3" fillId="9" borderId="3" xfId="0" applyFont="1" applyFill="1" applyBorder="1" applyAlignment="1">
      <alignment horizontal="center" vertical="center"/>
    </xf>
    <xf numFmtId="41" fontId="0" fillId="9" borderId="1" xfId="1" applyFont="1" applyFill="1" applyBorder="1" applyAlignment="1">
      <alignment horizontal="left" vertical="center"/>
    </xf>
    <xf numFmtId="41" fontId="0" fillId="9" borderId="1" xfId="1" applyFont="1" applyFill="1" applyBorder="1" applyAlignment="1">
      <alignment horizontal="center" vertical="center"/>
    </xf>
    <xf numFmtId="41" fontId="0" fillId="9" borderId="1" xfId="1" applyFont="1" applyFill="1" applyBorder="1">
      <alignment vertical="center"/>
    </xf>
    <xf numFmtId="41" fontId="0" fillId="9" borderId="2" xfId="1" applyFont="1" applyFill="1" applyBorder="1">
      <alignment vertical="center"/>
    </xf>
    <xf numFmtId="0" fontId="0" fillId="9" borderId="3" xfId="0" applyFont="1" applyFill="1" applyBorder="1" applyAlignment="1">
      <alignment horizontal="center" vertical="center"/>
    </xf>
    <xf numFmtId="0" fontId="0" fillId="9" borderId="2" xfId="0" applyFont="1" applyFill="1" applyBorder="1">
      <alignment vertical="center"/>
    </xf>
    <xf numFmtId="0" fontId="0" fillId="9" borderId="3" xfId="0" applyFont="1" applyFill="1" applyBorder="1">
      <alignment vertical="center"/>
    </xf>
    <xf numFmtId="0" fontId="0" fillId="9" borderId="4" xfId="0" applyFont="1" applyFill="1" applyBorder="1">
      <alignment vertical="center"/>
    </xf>
    <xf numFmtId="0" fontId="0" fillId="9" borderId="5" xfId="0" applyFont="1" applyFill="1" applyBorder="1">
      <alignment vertical="center"/>
    </xf>
    <xf numFmtId="0" fontId="0" fillId="9" borderId="5" xfId="0" applyFont="1" applyFill="1" applyBorder="1" applyAlignment="1">
      <alignment horizontal="center" vertical="center"/>
    </xf>
    <xf numFmtId="0" fontId="1" fillId="9" borderId="6" xfId="0" applyFont="1" applyFill="1" applyBorder="1">
      <alignment vertical="center"/>
    </xf>
    <xf numFmtId="41" fontId="3" fillId="11" borderId="1" xfId="0" applyNumberFormat="1" applyFont="1" applyFill="1" applyBorder="1">
      <alignment vertical="center"/>
    </xf>
    <xf numFmtId="41" fontId="3" fillId="11" borderId="2" xfId="0" applyNumberFormat="1" applyFont="1" applyFill="1" applyBorder="1">
      <alignment vertical="center"/>
    </xf>
    <xf numFmtId="0" fontId="1" fillId="8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14" borderId="0" xfId="0" applyFill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3" xfId="0" applyFont="1" applyBorder="1">
      <alignment vertical="center"/>
    </xf>
    <xf numFmtId="0" fontId="0" fillId="0" borderId="34" xfId="0" applyFont="1" applyBorder="1">
      <alignment vertical="center"/>
    </xf>
    <xf numFmtId="0" fontId="0" fillId="0" borderId="34" xfId="0" applyFont="1" applyBorder="1" applyAlignment="1">
      <alignment horizontal="center" vertical="center"/>
    </xf>
    <xf numFmtId="0" fontId="0" fillId="0" borderId="35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17" borderId="0" xfId="3">
      <alignment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center" vertical="center"/>
    </xf>
    <xf numFmtId="0" fontId="3" fillId="7" borderId="17" xfId="0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9" xfId="2" applyFont="1" applyBorder="1" applyAlignment="1">
      <alignment horizontal="center" vertical="center" wrapText="1"/>
    </xf>
    <xf numFmtId="0" fontId="2" fillId="2" borderId="9" xfId="2" applyFont="1" applyBorder="1" applyAlignment="1">
      <alignment horizontal="center" vertical="center"/>
    </xf>
    <xf numFmtId="41" fontId="3" fillId="0" borderId="10" xfId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/>
    </xf>
    <xf numFmtId="0" fontId="0" fillId="2" borderId="11" xfId="2" applyFont="1" applyBorder="1" applyAlignment="1">
      <alignment horizontal="center" vertical="center" wrapText="1"/>
    </xf>
    <xf numFmtId="41" fontId="3" fillId="0" borderId="12" xfId="1" applyFont="1" applyBorder="1" applyAlignment="1">
      <alignment horizontal="right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2" borderId="9" xfId="2" applyFont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0" fillId="12" borderId="9" xfId="2" applyFont="1" applyFill="1" applyBorder="1" applyAlignment="1">
      <alignment horizontal="center" vertical="center" wrapText="1"/>
    </xf>
    <xf numFmtId="0" fontId="2" fillId="12" borderId="9" xfId="2" applyFont="1" applyFill="1" applyBorder="1" applyAlignment="1">
      <alignment horizontal="center" vertical="center"/>
    </xf>
    <xf numFmtId="41" fontId="3" fillId="9" borderId="10" xfId="1" applyFont="1" applyFill="1" applyBorder="1" applyAlignment="1">
      <alignment horizontal="right" wrapText="1"/>
    </xf>
    <xf numFmtId="0" fontId="3" fillId="9" borderId="2" xfId="0" applyFont="1" applyFill="1" applyBorder="1" applyAlignment="1">
      <alignment horizontal="center" vertical="center"/>
    </xf>
    <xf numFmtId="0" fontId="0" fillId="12" borderId="11" xfId="2" applyFont="1" applyFill="1" applyBorder="1" applyAlignment="1">
      <alignment horizontal="center" vertical="center" wrapText="1"/>
    </xf>
    <xf numFmtId="0" fontId="1" fillId="2" borderId="11" xfId="2" applyFont="1" applyBorder="1" applyAlignment="1">
      <alignment horizontal="center" vertical="center"/>
    </xf>
    <xf numFmtId="41" fontId="3" fillId="9" borderId="12" xfId="1" applyFont="1" applyFill="1" applyBorder="1" applyAlignment="1">
      <alignment horizontal="right" wrapText="1"/>
    </xf>
    <xf numFmtId="0" fontId="8" fillId="10" borderId="15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 vertical="center"/>
    </xf>
    <xf numFmtId="0" fontId="7" fillId="10" borderId="16" xfId="0" applyFont="1" applyFill="1" applyBorder="1" applyAlignment="1">
      <alignment horizontal="center" vertical="center"/>
    </xf>
    <xf numFmtId="0" fontId="7" fillId="10" borderId="17" xfId="0" applyFont="1" applyFill="1" applyBorder="1" applyAlignment="1">
      <alignment horizontal="center" vertical="center"/>
    </xf>
    <xf numFmtId="0" fontId="7" fillId="10" borderId="18" xfId="0" applyFont="1" applyFill="1" applyBorder="1" applyAlignment="1">
      <alignment horizontal="center" vertical="center"/>
    </xf>
    <xf numFmtId="0" fontId="7" fillId="10" borderId="19" xfId="0" applyFont="1" applyFill="1" applyBorder="1" applyAlignment="1">
      <alignment horizontal="center" vertical="center"/>
    </xf>
    <xf numFmtId="0" fontId="3" fillId="13" borderId="15" xfId="0" applyFont="1" applyFill="1" applyBorder="1" applyAlignment="1">
      <alignment horizontal="center" vertical="center"/>
    </xf>
    <xf numFmtId="0" fontId="3" fillId="13" borderId="14" xfId="0" applyFont="1" applyFill="1" applyBorder="1" applyAlignment="1">
      <alignment horizontal="center" vertical="center"/>
    </xf>
    <xf numFmtId="0" fontId="3" fillId="13" borderId="16" xfId="0" applyFont="1" applyFill="1" applyBorder="1" applyAlignment="1">
      <alignment horizontal="center" vertical="center"/>
    </xf>
    <xf numFmtId="0" fontId="3" fillId="13" borderId="17" xfId="0" applyFont="1" applyFill="1" applyBorder="1" applyAlignment="1">
      <alignment horizontal="center" vertical="center"/>
    </xf>
    <xf numFmtId="0" fontId="3" fillId="13" borderId="18" xfId="0" applyFont="1" applyFill="1" applyBorder="1" applyAlignment="1">
      <alignment horizontal="center" vertical="center"/>
    </xf>
    <xf numFmtId="0" fontId="3" fillId="13" borderId="1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41" fontId="0" fillId="5" borderId="1" xfId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6" borderId="1" xfId="1" applyFont="1" applyFill="1" applyBorder="1" applyAlignment="1">
      <alignment horizontal="center" vertical="center"/>
    </xf>
    <xf numFmtId="41" fontId="0" fillId="6" borderId="5" xfId="1" applyFont="1" applyFill="1" applyBorder="1" applyAlignment="1">
      <alignment horizontal="center" vertical="center"/>
    </xf>
    <xf numFmtId="0" fontId="0" fillId="2" borderId="27" xfId="2" applyFont="1" applyBorder="1" applyAlignment="1">
      <alignment horizontal="center" vertical="center" wrapText="1"/>
    </xf>
    <xf numFmtId="0" fontId="0" fillId="2" borderId="28" xfId="2" applyFont="1" applyBorder="1" applyAlignment="1">
      <alignment horizontal="center" vertical="center" wrapText="1"/>
    </xf>
    <xf numFmtId="41" fontId="3" fillId="0" borderId="25" xfId="1" applyFont="1" applyBorder="1" applyAlignment="1">
      <alignment horizontal="right" wrapText="1"/>
    </xf>
    <xf numFmtId="41" fontId="3" fillId="0" borderId="26" xfId="1" applyFont="1" applyBorder="1" applyAlignment="1">
      <alignment horizontal="right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2" borderId="15" xfId="2" applyFont="1" applyBorder="1" applyAlignment="1">
      <alignment horizontal="center" vertical="center" wrapText="1"/>
    </xf>
    <xf numFmtId="41" fontId="3" fillId="0" borderId="32" xfId="1" applyFont="1" applyBorder="1" applyAlignment="1">
      <alignment horizontal="right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15" borderId="15" xfId="0" applyFont="1" applyFill="1" applyBorder="1" applyAlignment="1">
      <alignment horizontal="center" vertical="center"/>
    </xf>
    <xf numFmtId="0" fontId="3" fillId="15" borderId="14" xfId="0" applyFont="1" applyFill="1" applyBorder="1" applyAlignment="1">
      <alignment horizontal="center" vertical="center"/>
    </xf>
    <xf numFmtId="0" fontId="3" fillId="15" borderId="16" xfId="0" applyFont="1" applyFill="1" applyBorder="1" applyAlignment="1">
      <alignment horizontal="center" vertical="center"/>
    </xf>
    <xf numFmtId="0" fontId="0" fillId="2" borderId="11" xfId="2" applyFont="1" applyBorder="1" applyAlignment="1">
      <alignment horizontal="center" vertical="center"/>
    </xf>
    <xf numFmtId="0" fontId="3" fillId="16" borderId="15" xfId="0" applyFont="1" applyFill="1" applyBorder="1" applyAlignment="1">
      <alignment horizontal="center" vertical="center"/>
    </xf>
    <xf numFmtId="0" fontId="3" fillId="16" borderId="14" xfId="0" applyFont="1" applyFill="1" applyBorder="1" applyAlignment="1">
      <alignment horizontal="center" vertical="center"/>
    </xf>
    <xf numFmtId="0" fontId="3" fillId="16" borderId="16" xfId="0" applyFont="1" applyFill="1" applyBorder="1" applyAlignment="1">
      <alignment horizontal="center" vertical="center"/>
    </xf>
    <xf numFmtId="0" fontId="3" fillId="16" borderId="17" xfId="0" applyFont="1" applyFill="1" applyBorder="1" applyAlignment="1">
      <alignment horizontal="center" vertical="center"/>
    </xf>
    <xf numFmtId="0" fontId="3" fillId="16" borderId="18" xfId="0" applyFont="1" applyFill="1" applyBorder="1" applyAlignment="1">
      <alignment horizontal="center" vertical="center"/>
    </xf>
    <xf numFmtId="0" fontId="3" fillId="16" borderId="19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</cellXfs>
  <cellStyles count="4">
    <cellStyle name="나쁨" xfId="3" builtinId="27"/>
    <cellStyle name="쉼표 [0]" xfId="1" builtinId="6"/>
    <cellStyle name="좋음" xfId="2" xr:uid="{00000000-0005-0000-0000-000002000000}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40"/>
  <sheetViews>
    <sheetView zoomScale="85" zoomScaleNormal="85" workbookViewId="0">
      <selection activeCell="S22" sqref="S22"/>
    </sheetView>
  </sheetViews>
  <sheetFormatPr defaultColWidth="8.875" defaultRowHeight="16.5" x14ac:dyDescent="0.3"/>
  <cols>
    <col min="1" max="1" width="10.625" customWidth="1"/>
    <col min="2" max="2" width="25" customWidth="1"/>
    <col min="3" max="3" width="9.375" bestFit="1" customWidth="1"/>
    <col min="4" max="4" width="4.5" customWidth="1"/>
    <col min="5" max="6" width="12.5" customWidth="1"/>
    <col min="7" max="7" width="3.75" customWidth="1"/>
    <col min="8" max="8" width="10.625" customWidth="1"/>
    <col min="9" max="9" width="25" customWidth="1"/>
    <col min="10" max="10" width="9.375" customWidth="1"/>
    <col min="11" max="11" width="4.5" customWidth="1"/>
    <col min="12" max="13" width="12.5" customWidth="1"/>
    <col min="15" max="15" width="10.625" customWidth="1"/>
    <col min="16" max="16" width="25" customWidth="1"/>
    <col min="17" max="17" width="9.375" customWidth="1"/>
    <col min="18" max="18" width="4.5" customWidth="1"/>
    <col min="19" max="20" width="12.5" customWidth="1"/>
    <col min="22" max="22" width="10.625" customWidth="1"/>
    <col min="23" max="23" width="25" customWidth="1"/>
    <col min="24" max="24" width="9.375" customWidth="1"/>
    <col min="25" max="25" width="4.5" customWidth="1"/>
    <col min="26" max="27" width="12.5" customWidth="1"/>
  </cols>
  <sheetData>
    <row r="1" spans="1:27" ht="16.5" customHeight="1" x14ac:dyDescent="0.3">
      <c r="A1" s="117" t="s">
        <v>30</v>
      </c>
      <c r="B1" s="104">
        <v>65190</v>
      </c>
      <c r="C1" s="105" t="s">
        <v>3</v>
      </c>
      <c r="D1" s="105"/>
      <c r="E1" s="105"/>
      <c r="F1" s="106"/>
      <c r="H1" s="116" t="s">
        <v>2</v>
      </c>
      <c r="I1" s="118">
        <v>65190</v>
      </c>
      <c r="J1" s="108" t="s">
        <v>3</v>
      </c>
      <c r="K1" s="108"/>
      <c r="L1" s="108"/>
      <c r="M1" s="109"/>
      <c r="N1" s="37"/>
      <c r="O1" s="103" t="s">
        <v>2</v>
      </c>
      <c r="P1" s="104">
        <v>65190</v>
      </c>
      <c r="Q1" s="105" t="s">
        <v>3</v>
      </c>
      <c r="R1" s="105"/>
      <c r="S1" s="105"/>
      <c r="T1" s="106"/>
      <c r="U1" s="39"/>
      <c r="V1" s="103" t="s">
        <v>2</v>
      </c>
      <c r="W1" s="104">
        <v>65190</v>
      </c>
      <c r="X1" s="105" t="s">
        <v>3</v>
      </c>
      <c r="Y1" s="105"/>
      <c r="Z1" s="105"/>
      <c r="AA1" s="106"/>
    </row>
    <row r="2" spans="1:27" ht="15" customHeight="1" x14ac:dyDescent="0.3">
      <c r="A2" s="100"/>
      <c r="B2" s="101"/>
      <c r="C2" s="26" t="s">
        <v>22</v>
      </c>
      <c r="D2" s="25" t="s">
        <v>23</v>
      </c>
      <c r="E2" s="26" t="s">
        <v>21</v>
      </c>
      <c r="F2" s="27" t="s">
        <v>24</v>
      </c>
      <c r="H2" s="113"/>
      <c r="I2" s="114"/>
      <c r="J2" s="42" t="s">
        <v>22</v>
      </c>
      <c r="K2" s="43" t="s">
        <v>23</v>
      </c>
      <c r="L2" s="42" t="s">
        <v>21</v>
      </c>
      <c r="M2" s="44" t="s">
        <v>24</v>
      </c>
      <c r="N2" s="37"/>
      <c r="O2" s="100"/>
      <c r="P2" s="101"/>
      <c r="Q2" s="33" t="s">
        <v>22</v>
      </c>
      <c r="R2" s="25" t="s">
        <v>23</v>
      </c>
      <c r="S2" s="33" t="s">
        <v>21</v>
      </c>
      <c r="T2" s="34" t="s">
        <v>24</v>
      </c>
      <c r="U2" s="39"/>
      <c r="V2" s="100"/>
      <c r="W2" s="101"/>
      <c r="X2" s="31" t="s">
        <v>22</v>
      </c>
      <c r="Y2" s="25" t="s">
        <v>23</v>
      </c>
      <c r="Z2" s="31" t="s">
        <v>21</v>
      </c>
      <c r="AA2" s="32" t="s">
        <v>24</v>
      </c>
    </row>
    <row r="3" spans="1:27" x14ac:dyDescent="0.3">
      <c r="A3" s="97" t="s">
        <v>20</v>
      </c>
      <c r="B3" s="98"/>
      <c r="C3" s="1"/>
      <c r="D3" s="2"/>
      <c r="E3" s="3">
        <f>B1*30+E8</f>
        <v>2225700</v>
      </c>
      <c r="F3" s="9">
        <f>B1*31+F8</f>
        <v>2299890</v>
      </c>
      <c r="H3" s="110" t="s">
        <v>20</v>
      </c>
      <c r="I3" s="111"/>
      <c r="J3" s="45"/>
      <c r="K3" s="46"/>
      <c r="L3" s="47">
        <f>I1*30+L8</f>
        <v>2225700</v>
      </c>
      <c r="M3" s="48">
        <f>I1*31+M8</f>
        <v>2299890</v>
      </c>
      <c r="N3" s="37"/>
      <c r="O3" s="97" t="s">
        <v>20</v>
      </c>
      <c r="P3" s="98"/>
      <c r="Q3" s="1"/>
      <c r="R3" s="2"/>
      <c r="S3" s="3">
        <f>P1*30+S8</f>
        <v>2225700</v>
      </c>
      <c r="T3" s="9">
        <f>P1*31+T8</f>
        <v>2299890</v>
      </c>
      <c r="U3" s="39"/>
      <c r="V3" s="97" t="s">
        <v>20</v>
      </c>
      <c r="W3" s="98"/>
      <c r="X3" s="1"/>
      <c r="Y3" s="2"/>
      <c r="Z3" s="3">
        <f>W1*30+Z8</f>
        <v>2225700</v>
      </c>
      <c r="AA3" s="9">
        <f>W1*31+AA8</f>
        <v>2299890</v>
      </c>
    </row>
    <row r="4" spans="1:27" x14ac:dyDescent="0.3">
      <c r="A4" s="28" t="s">
        <v>7</v>
      </c>
      <c r="B4" s="26" t="s">
        <v>25</v>
      </c>
      <c r="C4" s="1"/>
      <c r="D4" s="2"/>
      <c r="E4" s="3">
        <f>E5</f>
        <v>1564560</v>
      </c>
      <c r="F4" s="9">
        <f>F5</f>
        <v>1616712</v>
      </c>
      <c r="H4" s="49" t="s">
        <v>7</v>
      </c>
      <c r="I4" s="42" t="s">
        <v>25</v>
      </c>
      <c r="J4" s="45"/>
      <c r="K4" s="46"/>
      <c r="L4" s="47">
        <f>L5</f>
        <v>1760130</v>
      </c>
      <c r="M4" s="48">
        <f>M5</f>
        <v>1818801</v>
      </c>
      <c r="N4" s="37"/>
      <c r="O4" s="35" t="s">
        <v>7</v>
      </c>
      <c r="P4" s="33" t="s">
        <v>25</v>
      </c>
      <c r="Q4" s="1"/>
      <c r="R4" s="2"/>
      <c r="S4" s="3">
        <f>S5</f>
        <v>1721016</v>
      </c>
      <c r="T4" s="9">
        <f>T5</f>
        <v>1778383.2</v>
      </c>
      <c r="U4" s="39"/>
      <c r="V4" s="30" t="s">
        <v>7</v>
      </c>
      <c r="W4" s="31" t="s">
        <v>25</v>
      </c>
      <c r="X4" s="1"/>
      <c r="Y4" s="2"/>
      <c r="Z4" s="3">
        <f>Z5</f>
        <v>1799244</v>
      </c>
      <c r="AA4" s="9">
        <f>AA5</f>
        <v>1859218.8</v>
      </c>
    </row>
    <row r="5" spans="1:27" x14ac:dyDescent="0.3">
      <c r="A5" s="28" t="s">
        <v>6</v>
      </c>
      <c r="B5" s="2" t="s">
        <v>15</v>
      </c>
      <c r="C5" s="4">
        <f>B1*0.8</f>
        <v>52152</v>
      </c>
      <c r="D5" s="2"/>
      <c r="E5" s="3">
        <f>C5*30</f>
        <v>1564560</v>
      </c>
      <c r="F5" s="9">
        <f>C5*31</f>
        <v>1616712</v>
      </c>
      <c r="H5" s="49" t="s">
        <v>6</v>
      </c>
      <c r="I5" s="46" t="s">
        <v>16</v>
      </c>
      <c r="J5" s="50">
        <f>I1*0.9</f>
        <v>58671</v>
      </c>
      <c r="K5" s="46"/>
      <c r="L5" s="47">
        <f>J5*30</f>
        <v>1760130</v>
      </c>
      <c r="M5" s="48">
        <f>J5*31</f>
        <v>1818801</v>
      </c>
      <c r="N5" s="37"/>
      <c r="O5" s="35" t="s">
        <v>6</v>
      </c>
      <c r="P5" s="36" t="s">
        <v>34</v>
      </c>
      <c r="Q5" s="4">
        <f>P1*0.88</f>
        <v>57367.199999999997</v>
      </c>
      <c r="R5" s="2"/>
      <c r="S5" s="3">
        <f>Q5*30</f>
        <v>1721016</v>
      </c>
      <c r="T5" s="9">
        <f>Q5*31</f>
        <v>1778383.2</v>
      </c>
      <c r="U5" s="39"/>
      <c r="V5" s="30" t="s">
        <v>6</v>
      </c>
      <c r="W5" s="36" t="s">
        <v>35</v>
      </c>
      <c r="X5" s="4">
        <f>W1*0.92</f>
        <v>59974.8</v>
      </c>
      <c r="Y5" s="2"/>
      <c r="Z5" s="3">
        <f>X5*30</f>
        <v>1799244</v>
      </c>
      <c r="AA5" s="9">
        <f>X5*31</f>
        <v>1859218.8</v>
      </c>
    </row>
    <row r="6" spans="1:27" x14ac:dyDescent="0.3">
      <c r="A6" s="28" t="s">
        <v>26</v>
      </c>
      <c r="B6" s="26" t="s">
        <v>25</v>
      </c>
      <c r="C6" s="1"/>
      <c r="D6" s="2"/>
      <c r="E6" s="5">
        <f>E7+E8</f>
        <v>661140</v>
      </c>
      <c r="F6" s="10">
        <f>F7+F8</f>
        <v>683178</v>
      </c>
      <c r="H6" s="49" t="s">
        <v>26</v>
      </c>
      <c r="I6" s="42" t="s">
        <v>25</v>
      </c>
      <c r="J6" s="45"/>
      <c r="K6" s="46"/>
      <c r="L6" s="61">
        <f>L7+L8</f>
        <v>465570</v>
      </c>
      <c r="M6" s="62">
        <f>M7+M8</f>
        <v>481089</v>
      </c>
      <c r="N6" s="37"/>
      <c r="O6" s="35" t="s">
        <v>26</v>
      </c>
      <c r="P6" s="33" t="s">
        <v>25</v>
      </c>
      <c r="Q6" s="1"/>
      <c r="R6" s="2"/>
      <c r="S6" s="5">
        <f>S7+S8</f>
        <v>504684</v>
      </c>
      <c r="T6" s="10">
        <f>T7+T8</f>
        <v>521506.8</v>
      </c>
      <c r="U6" s="39"/>
      <c r="V6" s="30" t="s">
        <v>26</v>
      </c>
      <c r="W6" s="31" t="s">
        <v>25</v>
      </c>
      <c r="X6" s="1"/>
      <c r="Y6" s="2"/>
      <c r="Z6" s="5">
        <f>Z7+Z8</f>
        <v>426456</v>
      </c>
      <c r="AA6" s="10">
        <f>AA7+AA8</f>
        <v>440671.19999999995</v>
      </c>
    </row>
    <row r="7" spans="1:27" x14ac:dyDescent="0.3">
      <c r="A7" s="28" t="s">
        <v>6</v>
      </c>
      <c r="B7" s="2" t="s">
        <v>18</v>
      </c>
      <c r="C7" s="6">
        <f>B1*0.2</f>
        <v>13038</v>
      </c>
      <c r="D7" s="2"/>
      <c r="E7" s="3">
        <f>C7*30</f>
        <v>391140</v>
      </c>
      <c r="F7" s="9">
        <f>C7*31</f>
        <v>404178</v>
      </c>
      <c r="H7" s="49" t="s">
        <v>6</v>
      </c>
      <c r="I7" s="46" t="s">
        <v>17</v>
      </c>
      <c r="J7" s="51">
        <f>I1*0.1</f>
        <v>6519</v>
      </c>
      <c r="K7" s="46"/>
      <c r="L7" s="47">
        <f>J7*30</f>
        <v>195570</v>
      </c>
      <c r="M7" s="48">
        <f>J7*31</f>
        <v>202089</v>
      </c>
      <c r="N7" s="37"/>
      <c r="O7" s="35" t="s">
        <v>6</v>
      </c>
      <c r="P7" s="36" t="s">
        <v>32</v>
      </c>
      <c r="Q7" s="6">
        <f>P1*0.12</f>
        <v>7822.7999999999993</v>
      </c>
      <c r="R7" s="2"/>
      <c r="S7" s="3">
        <f>Q7*30</f>
        <v>234683.99999999997</v>
      </c>
      <c r="T7" s="9">
        <f>Q7*31</f>
        <v>242506.8</v>
      </c>
      <c r="U7" s="39"/>
      <c r="V7" s="30" t="s">
        <v>6</v>
      </c>
      <c r="W7" s="36" t="s">
        <v>33</v>
      </c>
      <c r="X7" s="6">
        <f>W1*0.08</f>
        <v>5215.2</v>
      </c>
      <c r="Y7" s="2"/>
      <c r="Z7" s="3">
        <f>X7*30</f>
        <v>156456</v>
      </c>
      <c r="AA7" s="9">
        <f>X7*31</f>
        <v>161671.19999999998</v>
      </c>
    </row>
    <row r="8" spans="1:27" x14ac:dyDescent="0.3">
      <c r="A8" s="28"/>
      <c r="B8" s="2" t="s">
        <v>13</v>
      </c>
      <c r="C8" s="6">
        <v>9000</v>
      </c>
      <c r="D8" s="2"/>
      <c r="E8" s="7">
        <f>C8*30</f>
        <v>270000</v>
      </c>
      <c r="F8" s="11">
        <f>C8*31</f>
        <v>279000</v>
      </c>
      <c r="H8" s="49"/>
      <c r="I8" s="46" t="s">
        <v>13</v>
      </c>
      <c r="J8" s="51">
        <v>9000</v>
      </c>
      <c r="K8" s="46"/>
      <c r="L8" s="52">
        <f>J8*30</f>
        <v>270000</v>
      </c>
      <c r="M8" s="53">
        <f>J8*31</f>
        <v>279000</v>
      </c>
      <c r="N8" s="37"/>
      <c r="O8" s="35"/>
      <c r="P8" s="2" t="s">
        <v>13</v>
      </c>
      <c r="Q8" s="6">
        <v>9000</v>
      </c>
      <c r="R8" s="2"/>
      <c r="S8" s="7">
        <f>Q8*30</f>
        <v>270000</v>
      </c>
      <c r="T8" s="11">
        <f>Q8*31</f>
        <v>279000</v>
      </c>
      <c r="U8" s="39"/>
      <c r="V8" s="30"/>
      <c r="W8" s="2" t="s">
        <v>13</v>
      </c>
      <c r="X8" s="6">
        <v>9000</v>
      </c>
      <c r="Y8" s="2"/>
      <c r="Z8" s="7">
        <f>X8*30</f>
        <v>270000</v>
      </c>
      <c r="AA8" s="11">
        <f>X8*31</f>
        <v>279000</v>
      </c>
    </row>
    <row r="9" spans="1:27" x14ac:dyDescent="0.3">
      <c r="A9" s="12"/>
      <c r="B9" s="2" t="s">
        <v>14</v>
      </c>
      <c r="C9" s="1"/>
      <c r="D9" s="2"/>
      <c r="E9" s="2"/>
      <c r="F9" s="13"/>
      <c r="H9" s="54"/>
      <c r="I9" s="46" t="s">
        <v>14</v>
      </c>
      <c r="J9" s="45"/>
      <c r="K9" s="46"/>
      <c r="L9" s="46"/>
      <c r="M9" s="55"/>
      <c r="N9" s="37"/>
      <c r="O9" s="12"/>
      <c r="P9" s="2" t="s">
        <v>14</v>
      </c>
      <c r="Q9" s="1"/>
      <c r="R9" s="2"/>
      <c r="S9" s="2"/>
      <c r="T9" s="13"/>
      <c r="U9" s="39"/>
      <c r="V9" s="12"/>
      <c r="W9" s="2" t="s">
        <v>14</v>
      </c>
      <c r="X9" s="1"/>
      <c r="Y9" s="2"/>
      <c r="Z9" s="2"/>
      <c r="AA9" s="13"/>
    </row>
    <row r="10" spans="1:27" x14ac:dyDescent="0.3">
      <c r="A10" s="14"/>
      <c r="B10" s="2" t="s">
        <v>0</v>
      </c>
      <c r="C10" s="1"/>
      <c r="D10" s="2"/>
      <c r="E10" s="2"/>
      <c r="F10" s="13"/>
      <c r="H10" s="56"/>
      <c r="I10" s="46" t="s">
        <v>0</v>
      </c>
      <c r="J10" s="45"/>
      <c r="K10" s="46"/>
      <c r="L10" s="46"/>
      <c r="M10" s="55"/>
      <c r="N10" s="37"/>
      <c r="O10" s="14"/>
      <c r="P10" s="2" t="s">
        <v>0</v>
      </c>
      <c r="Q10" s="1"/>
      <c r="R10" s="2"/>
      <c r="S10" s="2"/>
      <c r="T10" s="13"/>
      <c r="U10" s="39"/>
      <c r="V10" s="14"/>
      <c r="W10" s="2" t="s">
        <v>0</v>
      </c>
      <c r="X10" s="1"/>
      <c r="Y10" s="2"/>
      <c r="Z10" s="2"/>
      <c r="AA10" s="13"/>
    </row>
    <row r="11" spans="1:27" ht="16.5" customHeight="1" x14ac:dyDescent="0.3">
      <c r="A11" s="107" t="s">
        <v>9</v>
      </c>
      <c r="B11" s="101">
        <v>60490</v>
      </c>
      <c r="C11" s="98" t="s">
        <v>3</v>
      </c>
      <c r="D11" s="98"/>
      <c r="E11" s="98"/>
      <c r="F11" s="102"/>
      <c r="H11" s="112" t="s">
        <v>4</v>
      </c>
      <c r="I11" s="114">
        <v>60490</v>
      </c>
      <c r="J11" s="111" t="s">
        <v>3</v>
      </c>
      <c r="K11" s="111"/>
      <c r="L11" s="111"/>
      <c r="M11" s="115"/>
      <c r="N11" s="37"/>
      <c r="O11" s="99" t="s">
        <v>4</v>
      </c>
      <c r="P11" s="101">
        <v>60490</v>
      </c>
      <c r="Q11" s="98" t="s">
        <v>3</v>
      </c>
      <c r="R11" s="98"/>
      <c r="S11" s="98"/>
      <c r="T11" s="102"/>
      <c r="U11" s="39"/>
      <c r="V11" s="99" t="s">
        <v>4</v>
      </c>
      <c r="W11" s="101">
        <v>60490</v>
      </c>
      <c r="X11" s="98" t="s">
        <v>3</v>
      </c>
      <c r="Y11" s="98"/>
      <c r="Z11" s="98"/>
      <c r="AA11" s="102"/>
    </row>
    <row r="12" spans="1:27" x14ac:dyDescent="0.3">
      <c r="A12" s="100"/>
      <c r="B12" s="101"/>
      <c r="C12" s="26" t="s">
        <v>22</v>
      </c>
      <c r="D12" s="26" t="s">
        <v>23</v>
      </c>
      <c r="E12" s="26" t="s">
        <v>21</v>
      </c>
      <c r="F12" s="27" t="s">
        <v>24</v>
      </c>
      <c r="H12" s="113"/>
      <c r="I12" s="114"/>
      <c r="J12" s="42" t="s">
        <v>22</v>
      </c>
      <c r="K12" s="42" t="s">
        <v>23</v>
      </c>
      <c r="L12" s="42" t="s">
        <v>21</v>
      </c>
      <c r="M12" s="44" t="s">
        <v>24</v>
      </c>
      <c r="N12" s="37"/>
      <c r="O12" s="100"/>
      <c r="P12" s="101"/>
      <c r="Q12" s="33" t="s">
        <v>22</v>
      </c>
      <c r="R12" s="33" t="s">
        <v>23</v>
      </c>
      <c r="S12" s="33" t="s">
        <v>21</v>
      </c>
      <c r="T12" s="34" t="s">
        <v>24</v>
      </c>
      <c r="U12" s="39"/>
      <c r="V12" s="100"/>
      <c r="W12" s="101"/>
      <c r="X12" s="31" t="s">
        <v>22</v>
      </c>
      <c r="Y12" s="31" t="s">
        <v>23</v>
      </c>
      <c r="Z12" s="31" t="s">
        <v>21</v>
      </c>
      <c r="AA12" s="32" t="s">
        <v>24</v>
      </c>
    </row>
    <row r="13" spans="1:27" x14ac:dyDescent="0.3">
      <c r="A13" s="97" t="s">
        <v>20</v>
      </c>
      <c r="B13" s="98"/>
      <c r="C13" s="1"/>
      <c r="D13" s="2"/>
      <c r="E13" s="3">
        <f>B11*30+E18</f>
        <v>2084700</v>
      </c>
      <c r="F13" s="9">
        <f>B11*31+F18</f>
        <v>2154190</v>
      </c>
      <c r="H13" s="110" t="s">
        <v>20</v>
      </c>
      <c r="I13" s="111"/>
      <c r="J13" s="45"/>
      <c r="K13" s="46"/>
      <c r="L13" s="47">
        <f>I11*30+L18</f>
        <v>2084700</v>
      </c>
      <c r="M13" s="48">
        <f>I11*31+M18</f>
        <v>2154190</v>
      </c>
      <c r="N13" s="37"/>
      <c r="O13" s="97" t="s">
        <v>20</v>
      </c>
      <c r="P13" s="98"/>
      <c r="Q13" s="1"/>
      <c r="R13" s="2"/>
      <c r="S13" s="3">
        <f>P11*30+S18</f>
        <v>2084700</v>
      </c>
      <c r="T13" s="9">
        <f>P11*31+T18</f>
        <v>2154190</v>
      </c>
      <c r="U13" s="39"/>
      <c r="V13" s="97" t="s">
        <v>20</v>
      </c>
      <c r="W13" s="98"/>
      <c r="X13" s="1"/>
      <c r="Y13" s="2"/>
      <c r="Z13" s="3">
        <f>W11*30+Z18</f>
        <v>2084700</v>
      </c>
      <c r="AA13" s="9">
        <f>W11*31+AA18</f>
        <v>2154190</v>
      </c>
    </row>
    <row r="14" spans="1:27" ht="54" x14ac:dyDescent="0.3">
      <c r="A14" s="28" t="s">
        <v>7</v>
      </c>
      <c r="B14" s="26" t="s">
        <v>25</v>
      </c>
      <c r="C14" s="1"/>
      <c r="D14" s="2"/>
      <c r="E14" s="3">
        <f>E15</f>
        <v>1451760</v>
      </c>
      <c r="F14" s="9">
        <f>F15</f>
        <v>1500152</v>
      </c>
      <c r="H14" s="49" t="s">
        <v>7</v>
      </c>
      <c r="I14" s="42" t="s">
        <v>25</v>
      </c>
      <c r="J14" s="45"/>
      <c r="K14" s="46"/>
      <c r="L14" s="47">
        <f>L15</f>
        <v>1633230</v>
      </c>
      <c r="M14" s="48">
        <f>M15</f>
        <v>1687671</v>
      </c>
      <c r="N14" s="38" t="s">
        <v>38</v>
      </c>
      <c r="O14" s="35" t="s">
        <v>7</v>
      </c>
      <c r="P14" s="33" t="s">
        <v>25</v>
      </c>
      <c r="Q14" s="1"/>
      <c r="R14" s="2"/>
      <c r="S14" s="3">
        <f>S15</f>
        <v>1596936</v>
      </c>
      <c r="T14" s="9">
        <f>T15</f>
        <v>1650167.2</v>
      </c>
      <c r="U14" s="39"/>
      <c r="V14" s="30" t="s">
        <v>7</v>
      </c>
      <c r="W14" s="31" t="s">
        <v>25</v>
      </c>
      <c r="X14" s="1"/>
      <c r="Y14" s="2"/>
      <c r="Z14" s="3">
        <f>Z15</f>
        <v>1669524</v>
      </c>
      <c r="AA14" s="9">
        <f>AA15</f>
        <v>1725174.8</v>
      </c>
    </row>
    <row r="15" spans="1:27" x14ac:dyDescent="0.3">
      <c r="A15" s="28" t="s">
        <v>6</v>
      </c>
      <c r="B15" s="2" t="s">
        <v>15</v>
      </c>
      <c r="C15" s="4">
        <f>B11*0.8</f>
        <v>48392</v>
      </c>
      <c r="D15" s="2"/>
      <c r="E15" s="3">
        <f>C15*30</f>
        <v>1451760</v>
      </c>
      <c r="F15" s="9">
        <f>C15*31</f>
        <v>1500152</v>
      </c>
      <c r="H15" s="49" t="s">
        <v>6</v>
      </c>
      <c r="I15" s="46" t="s">
        <v>16</v>
      </c>
      <c r="J15" s="50">
        <f>I11*0.9</f>
        <v>54441</v>
      </c>
      <c r="K15" s="46"/>
      <c r="L15" s="47">
        <f>J15*30</f>
        <v>1633230</v>
      </c>
      <c r="M15" s="48">
        <f>J15*31</f>
        <v>1687671</v>
      </c>
      <c r="N15" s="37"/>
      <c r="O15" s="35" t="s">
        <v>6</v>
      </c>
      <c r="P15" s="36" t="s">
        <v>34</v>
      </c>
      <c r="Q15" s="4">
        <f>P11*0.88</f>
        <v>53231.199999999997</v>
      </c>
      <c r="R15" s="2"/>
      <c r="S15" s="3">
        <f>Q15*30</f>
        <v>1596936</v>
      </c>
      <c r="T15" s="9">
        <f>Q15*31</f>
        <v>1650167.2</v>
      </c>
      <c r="U15" s="39"/>
      <c r="V15" s="30" t="s">
        <v>6</v>
      </c>
      <c r="W15" s="36" t="s">
        <v>35</v>
      </c>
      <c r="X15" s="4">
        <f>W11*0.92</f>
        <v>55650.8</v>
      </c>
      <c r="Y15" s="2"/>
      <c r="Z15" s="3">
        <f>X15*30</f>
        <v>1669524</v>
      </c>
      <c r="AA15" s="9">
        <f>X15*31</f>
        <v>1725174.8</v>
      </c>
    </row>
    <row r="16" spans="1:27" x14ac:dyDescent="0.3">
      <c r="A16" s="28" t="s">
        <v>26</v>
      </c>
      <c r="B16" s="26" t="s">
        <v>25</v>
      </c>
      <c r="C16" s="1"/>
      <c r="D16" s="2"/>
      <c r="E16" s="5">
        <f>E17+E18</f>
        <v>632940</v>
      </c>
      <c r="F16" s="10">
        <f>F17+F18</f>
        <v>654038</v>
      </c>
      <c r="H16" s="49" t="s">
        <v>26</v>
      </c>
      <c r="I16" s="42" t="s">
        <v>25</v>
      </c>
      <c r="J16" s="45"/>
      <c r="K16" s="46"/>
      <c r="L16" s="61">
        <f>L17+L18</f>
        <v>451470</v>
      </c>
      <c r="M16" s="62">
        <f>M17+M18</f>
        <v>466519</v>
      </c>
      <c r="N16" s="37"/>
      <c r="O16" s="35" t="s">
        <v>26</v>
      </c>
      <c r="P16" s="33" t="s">
        <v>25</v>
      </c>
      <c r="Q16" s="1"/>
      <c r="R16" s="2"/>
      <c r="S16" s="5">
        <f>S17+S18</f>
        <v>487764</v>
      </c>
      <c r="T16" s="10">
        <f>T17+T18</f>
        <v>504022.80000000005</v>
      </c>
      <c r="U16" s="39"/>
      <c r="V16" s="30" t="s">
        <v>26</v>
      </c>
      <c r="W16" s="31" t="s">
        <v>25</v>
      </c>
      <c r="X16" s="1"/>
      <c r="Y16" s="2"/>
      <c r="Z16" s="5">
        <f>Z17+Z18</f>
        <v>415176</v>
      </c>
      <c r="AA16" s="10">
        <f>AA17+AA18</f>
        <v>429015.19999999995</v>
      </c>
    </row>
    <row r="17" spans="1:27" x14ac:dyDescent="0.3">
      <c r="A17" s="28" t="s">
        <v>6</v>
      </c>
      <c r="B17" s="2" t="s">
        <v>18</v>
      </c>
      <c r="C17" s="6">
        <f>B11*0.2</f>
        <v>12098</v>
      </c>
      <c r="D17" s="2"/>
      <c r="E17" s="3">
        <f>C17*30</f>
        <v>362940</v>
      </c>
      <c r="F17" s="9">
        <f>C17*31</f>
        <v>375038</v>
      </c>
      <c r="H17" s="49" t="s">
        <v>6</v>
      </c>
      <c r="I17" s="46" t="s">
        <v>17</v>
      </c>
      <c r="J17" s="51">
        <f>I11*0.1</f>
        <v>6049</v>
      </c>
      <c r="K17" s="46"/>
      <c r="L17" s="47">
        <f>J17*30</f>
        <v>181470</v>
      </c>
      <c r="M17" s="48">
        <f>J17*31</f>
        <v>187519</v>
      </c>
      <c r="N17" s="37"/>
      <c r="O17" s="35" t="s">
        <v>6</v>
      </c>
      <c r="P17" s="36" t="s">
        <v>32</v>
      </c>
      <c r="Q17" s="6">
        <f>P11*0.12</f>
        <v>7258.8</v>
      </c>
      <c r="R17" s="2"/>
      <c r="S17" s="3">
        <f>Q17*30</f>
        <v>217764</v>
      </c>
      <c r="T17" s="9">
        <f>Q17*31</f>
        <v>225022.80000000002</v>
      </c>
      <c r="U17" s="39"/>
      <c r="V17" s="30" t="s">
        <v>6</v>
      </c>
      <c r="W17" s="36" t="s">
        <v>33</v>
      </c>
      <c r="X17" s="6">
        <f>W11*0.08</f>
        <v>4839.2</v>
      </c>
      <c r="Y17" s="2"/>
      <c r="Z17" s="3">
        <f>X17*30</f>
        <v>145176</v>
      </c>
      <c r="AA17" s="9">
        <f>X17*31</f>
        <v>150015.19999999998</v>
      </c>
    </row>
    <row r="18" spans="1:27" x14ac:dyDescent="0.3">
      <c r="A18" s="28"/>
      <c r="B18" s="2" t="s">
        <v>13</v>
      </c>
      <c r="C18" s="6">
        <v>9000</v>
      </c>
      <c r="D18" s="2"/>
      <c r="E18" s="7">
        <f>C18*30</f>
        <v>270000</v>
      </c>
      <c r="F18" s="11">
        <f>C18*31</f>
        <v>279000</v>
      </c>
      <c r="H18" s="49"/>
      <c r="I18" s="46" t="s">
        <v>13</v>
      </c>
      <c r="J18" s="51">
        <v>9000</v>
      </c>
      <c r="K18" s="46"/>
      <c r="L18" s="52">
        <f>J18*30</f>
        <v>270000</v>
      </c>
      <c r="M18" s="53">
        <f>J18*31</f>
        <v>279000</v>
      </c>
      <c r="N18" s="37"/>
      <c r="O18" s="35"/>
      <c r="P18" s="2" t="s">
        <v>13</v>
      </c>
      <c r="Q18" s="6">
        <v>9000</v>
      </c>
      <c r="R18" s="2"/>
      <c r="S18" s="7">
        <f>Q18*30</f>
        <v>270000</v>
      </c>
      <c r="T18" s="11">
        <f>Q18*31</f>
        <v>279000</v>
      </c>
      <c r="U18" s="39"/>
      <c r="V18" s="30"/>
      <c r="W18" s="2" t="s">
        <v>13</v>
      </c>
      <c r="X18" s="6">
        <v>9000</v>
      </c>
      <c r="Y18" s="2"/>
      <c r="Z18" s="7">
        <f>X18*30</f>
        <v>270000</v>
      </c>
      <c r="AA18" s="11">
        <f>X18*31</f>
        <v>279000</v>
      </c>
    </row>
    <row r="19" spans="1:27" x14ac:dyDescent="0.3">
      <c r="A19" s="12"/>
      <c r="B19" s="2" t="s">
        <v>14</v>
      </c>
      <c r="C19" s="1"/>
      <c r="D19" s="2"/>
      <c r="E19" s="2"/>
      <c r="F19" s="13"/>
      <c r="H19" s="54"/>
      <c r="I19" s="46" t="s">
        <v>14</v>
      </c>
      <c r="J19" s="45"/>
      <c r="K19" s="46"/>
      <c r="L19" s="46"/>
      <c r="M19" s="55"/>
      <c r="N19" s="37"/>
      <c r="O19" s="12"/>
      <c r="P19" s="2" t="s">
        <v>14</v>
      </c>
      <c r="Q19" s="1"/>
      <c r="R19" s="2"/>
      <c r="S19" s="2"/>
      <c r="T19" s="13"/>
      <c r="U19" s="39"/>
      <c r="V19" s="12"/>
      <c r="W19" s="2" t="s">
        <v>14</v>
      </c>
      <c r="X19" s="1"/>
      <c r="Y19" s="2"/>
      <c r="Z19" s="2"/>
      <c r="AA19" s="13"/>
    </row>
    <row r="20" spans="1:27" x14ac:dyDescent="0.3">
      <c r="A20" s="14"/>
      <c r="B20" s="2" t="s">
        <v>0</v>
      </c>
      <c r="C20" s="1"/>
      <c r="D20" s="2"/>
      <c r="E20" s="2"/>
      <c r="F20" s="13"/>
      <c r="H20" s="56"/>
      <c r="I20" s="46" t="s">
        <v>0</v>
      </c>
      <c r="J20" s="45"/>
      <c r="K20" s="46"/>
      <c r="L20" s="46"/>
      <c r="M20" s="55"/>
      <c r="N20" s="37"/>
      <c r="O20" s="14"/>
      <c r="P20" s="2" t="s">
        <v>0</v>
      </c>
      <c r="Q20" s="1"/>
      <c r="R20" s="2"/>
      <c r="S20" s="2"/>
      <c r="T20" s="13"/>
      <c r="U20" s="39"/>
      <c r="V20" s="14"/>
      <c r="W20" s="2" t="s">
        <v>0</v>
      </c>
      <c r="X20" s="1"/>
      <c r="Y20" s="2"/>
      <c r="Z20" s="2"/>
      <c r="AA20" s="13"/>
    </row>
    <row r="21" spans="1:27" ht="16.5" customHeight="1" x14ac:dyDescent="0.3">
      <c r="A21" s="107" t="s">
        <v>10</v>
      </c>
      <c r="B21" s="101">
        <v>55780</v>
      </c>
      <c r="C21" s="98" t="s">
        <v>3</v>
      </c>
      <c r="D21" s="98"/>
      <c r="E21" s="98"/>
      <c r="F21" s="102"/>
      <c r="H21" s="112" t="s">
        <v>8</v>
      </c>
      <c r="I21" s="114">
        <v>55780</v>
      </c>
      <c r="J21" s="111" t="s">
        <v>3</v>
      </c>
      <c r="K21" s="111"/>
      <c r="L21" s="111"/>
      <c r="M21" s="115"/>
      <c r="N21" s="37"/>
      <c r="O21" s="99" t="s">
        <v>8</v>
      </c>
      <c r="P21" s="101">
        <v>55780</v>
      </c>
      <c r="Q21" s="98" t="s">
        <v>3</v>
      </c>
      <c r="R21" s="98"/>
      <c r="S21" s="98"/>
      <c r="T21" s="102"/>
      <c r="U21" s="39"/>
      <c r="V21" s="99" t="s">
        <v>8</v>
      </c>
      <c r="W21" s="101">
        <v>55780</v>
      </c>
      <c r="X21" s="98" t="s">
        <v>3</v>
      </c>
      <c r="Y21" s="98"/>
      <c r="Z21" s="98"/>
      <c r="AA21" s="102"/>
    </row>
    <row r="22" spans="1:27" x14ac:dyDescent="0.3">
      <c r="A22" s="100"/>
      <c r="B22" s="101"/>
      <c r="C22" s="26" t="s">
        <v>22</v>
      </c>
      <c r="D22" s="26" t="s">
        <v>23</v>
      </c>
      <c r="E22" s="26" t="s">
        <v>21</v>
      </c>
      <c r="F22" s="27" t="s">
        <v>24</v>
      </c>
      <c r="H22" s="113"/>
      <c r="I22" s="114"/>
      <c r="J22" s="42" t="s">
        <v>22</v>
      </c>
      <c r="K22" s="42" t="s">
        <v>23</v>
      </c>
      <c r="L22" s="42" t="s">
        <v>21</v>
      </c>
      <c r="M22" s="44" t="s">
        <v>24</v>
      </c>
      <c r="N22" s="37"/>
      <c r="O22" s="100"/>
      <c r="P22" s="101"/>
      <c r="Q22" s="33" t="s">
        <v>22</v>
      </c>
      <c r="R22" s="33" t="s">
        <v>23</v>
      </c>
      <c r="S22" s="33" t="s">
        <v>21</v>
      </c>
      <c r="T22" s="34" t="s">
        <v>24</v>
      </c>
      <c r="U22" s="39"/>
      <c r="V22" s="100"/>
      <c r="W22" s="101"/>
      <c r="X22" s="31" t="s">
        <v>22</v>
      </c>
      <c r="Y22" s="31" t="s">
        <v>23</v>
      </c>
      <c r="Z22" s="31" t="s">
        <v>21</v>
      </c>
      <c r="AA22" s="32" t="s">
        <v>24</v>
      </c>
    </row>
    <row r="23" spans="1:27" x14ac:dyDescent="0.3">
      <c r="A23" s="97" t="s">
        <v>20</v>
      </c>
      <c r="B23" s="98"/>
      <c r="C23" s="1"/>
      <c r="D23" s="2"/>
      <c r="E23" s="3">
        <f>B21*30+E28</f>
        <v>1943400</v>
      </c>
      <c r="F23" s="9">
        <f>B21*31+F28</f>
        <v>2008180</v>
      </c>
      <c r="H23" s="110" t="s">
        <v>20</v>
      </c>
      <c r="I23" s="111"/>
      <c r="J23" s="45"/>
      <c r="K23" s="46"/>
      <c r="L23" s="47">
        <f>I21*30+L28</f>
        <v>1943400</v>
      </c>
      <c r="M23" s="48">
        <f>I21*31+M28</f>
        <v>2008180</v>
      </c>
      <c r="N23" s="37"/>
      <c r="O23" s="97" t="s">
        <v>20</v>
      </c>
      <c r="P23" s="98"/>
      <c r="Q23" s="1"/>
      <c r="R23" s="2"/>
      <c r="S23" s="3">
        <f>P21*30+S28</f>
        <v>1943400</v>
      </c>
      <c r="T23" s="9">
        <f>P21*31+T28</f>
        <v>2008180</v>
      </c>
      <c r="U23" s="39"/>
      <c r="V23" s="97" t="s">
        <v>20</v>
      </c>
      <c r="W23" s="98"/>
      <c r="X23" s="1"/>
      <c r="Y23" s="2"/>
      <c r="Z23" s="3">
        <f>W21*30+Z28</f>
        <v>1943400</v>
      </c>
      <c r="AA23" s="9">
        <f>W21*31+AA28</f>
        <v>2008180</v>
      </c>
    </row>
    <row r="24" spans="1:27" x14ac:dyDescent="0.3">
      <c r="A24" s="28" t="s">
        <v>7</v>
      </c>
      <c r="B24" s="26" t="s">
        <v>25</v>
      </c>
      <c r="C24" s="1"/>
      <c r="D24" s="2"/>
      <c r="E24" s="3">
        <f>E25</f>
        <v>1338720</v>
      </c>
      <c r="F24" s="9">
        <f>F25</f>
        <v>1383344</v>
      </c>
      <c r="H24" s="49" t="s">
        <v>7</v>
      </c>
      <c r="I24" s="42" t="s">
        <v>25</v>
      </c>
      <c r="J24" s="45"/>
      <c r="K24" s="46"/>
      <c r="L24" s="47">
        <f>L25</f>
        <v>1506060</v>
      </c>
      <c r="M24" s="48">
        <f>M25</f>
        <v>1556262</v>
      </c>
      <c r="N24" s="37"/>
      <c r="O24" s="35" t="s">
        <v>7</v>
      </c>
      <c r="P24" s="33" t="s">
        <v>25</v>
      </c>
      <c r="Q24" s="1"/>
      <c r="R24" s="2"/>
      <c r="S24" s="3">
        <f>S25</f>
        <v>1472592</v>
      </c>
      <c r="T24" s="9">
        <f>T25</f>
        <v>1521678.4000000001</v>
      </c>
      <c r="U24" s="39"/>
      <c r="V24" s="30" t="s">
        <v>7</v>
      </c>
      <c r="W24" s="31" t="s">
        <v>25</v>
      </c>
      <c r="X24" s="1"/>
      <c r="Y24" s="2"/>
      <c r="Z24" s="3">
        <f>Z25</f>
        <v>1539528.0000000002</v>
      </c>
      <c r="AA24" s="9">
        <f>AA25</f>
        <v>1590845.6</v>
      </c>
    </row>
    <row r="25" spans="1:27" x14ac:dyDescent="0.3">
      <c r="A25" s="28" t="s">
        <v>6</v>
      </c>
      <c r="B25" s="2" t="s">
        <v>15</v>
      </c>
      <c r="C25" s="4">
        <f>B21*0.8</f>
        <v>44624</v>
      </c>
      <c r="D25" s="2"/>
      <c r="E25" s="3">
        <f>C25*30</f>
        <v>1338720</v>
      </c>
      <c r="F25" s="9">
        <f>C25*31</f>
        <v>1383344</v>
      </c>
      <c r="H25" s="49" t="s">
        <v>6</v>
      </c>
      <c r="I25" s="46" t="s">
        <v>16</v>
      </c>
      <c r="J25" s="50">
        <f>I21*0.9</f>
        <v>50202</v>
      </c>
      <c r="K25" s="46"/>
      <c r="L25" s="47">
        <f>J25*30</f>
        <v>1506060</v>
      </c>
      <c r="M25" s="48">
        <f>J25*31</f>
        <v>1556262</v>
      </c>
      <c r="N25" s="37"/>
      <c r="O25" s="35" t="s">
        <v>6</v>
      </c>
      <c r="P25" s="36" t="s">
        <v>34</v>
      </c>
      <c r="Q25" s="4">
        <f>P21*0.88</f>
        <v>49086.400000000001</v>
      </c>
      <c r="R25" s="2"/>
      <c r="S25" s="3">
        <f>Q25*30</f>
        <v>1472592</v>
      </c>
      <c r="T25" s="9">
        <f>Q25*31</f>
        <v>1521678.4000000001</v>
      </c>
      <c r="U25" s="39"/>
      <c r="V25" s="30" t="s">
        <v>6</v>
      </c>
      <c r="W25" s="36" t="s">
        <v>35</v>
      </c>
      <c r="X25" s="4">
        <f>W21*0.92</f>
        <v>51317.600000000006</v>
      </c>
      <c r="Y25" s="2"/>
      <c r="Z25" s="3">
        <f>X25*30</f>
        <v>1539528.0000000002</v>
      </c>
      <c r="AA25" s="9">
        <f>X25*31</f>
        <v>1590845.6</v>
      </c>
    </row>
    <row r="26" spans="1:27" x14ac:dyDescent="0.3">
      <c r="A26" s="28" t="s">
        <v>26</v>
      </c>
      <c r="B26" s="26" t="s">
        <v>25</v>
      </c>
      <c r="C26" s="1"/>
      <c r="D26" s="2"/>
      <c r="E26" s="5">
        <f>E27+E28</f>
        <v>604680</v>
      </c>
      <c r="F26" s="10">
        <f>F27+F28</f>
        <v>624836</v>
      </c>
      <c r="H26" s="49" t="s">
        <v>26</v>
      </c>
      <c r="I26" s="42" t="s">
        <v>25</v>
      </c>
      <c r="J26" s="45"/>
      <c r="K26" s="46"/>
      <c r="L26" s="61">
        <f>L27+L28</f>
        <v>437340</v>
      </c>
      <c r="M26" s="62">
        <f>M27+M28</f>
        <v>451918</v>
      </c>
      <c r="N26" s="37"/>
      <c r="O26" s="35" t="s">
        <v>26</v>
      </c>
      <c r="P26" s="33" t="s">
        <v>25</v>
      </c>
      <c r="Q26" s="1"/>
      <c r="R26" s="2"/>
      <c r="S26" s="5">
        <f>S27+S28</f>
        <v>470808</v>
      </c>
      <c r="T26" s="10">
        <f>T27+T28</f>
        <v>486501.6</v>
      </c>
      <c r="U26" s="39"/>
      <c r="V26" s="30" t="s">
        <v>26</v>
      </c>
      <c r="W26" s="31" t="s">
        <v>25</v>
      </c>
      <c r="X26" s="1"/>
      <c r="Y26" s="2"/>
      <c r="Z26" s="5">
        <f>Z27+Z28</f>
        <v>403872</v>
      </c>
      <c r="AA26" s="10">
        <f>AA27+AA28</f>
        <v>417334.4</v>
      </c>
    </row>
    <row r="27" spans="1:27" x14ac:dyDescent="0.3">
      <c r="A27" s="28" t="s">
        <v>6</v>
      </c>
      <c r="B27" s="2" t="s">
        <v>18</v>
      </c>
      <c r="C27" s="6">
        <f>B21*0.2</f>
        <v>11156</v>
      </c>
      <c r="D27" s="2"/>
      <c r="E27" s="3">
        <f>C27*30</f>
        <v>334680</v>
      </c>
      <c r="F27" s="9">
        <f>C27*31</f>
        <v>345836</v>
      </c>
      <c r="H27" s="49" t="s">
        <v>6</v>
      </c>
      <c r="I27" s="46" t="s">
        <v>17</v>
      </c>
      <c r="J27" s="51">
        <f>I21*0.1</f>
        <v>5578</v>
      </c>
      <c r="K27" s="46"/>
      <c r="L27" s="47">
        <f>J27*30</f>
        <v>167340</v>
      </c>
      <c r="M27" s="48">
        <f>J27*31</f>
        <v>172918</v>
      </c>
      <c r="N27" s="37"/>
      <c r="O27" s="35" t="s">
        <v>6</v>
      </c>
      <c r="P27" s="36" t="s">
        <v>32</v>
      </c>
      <c r="Q27" s="6">
        <f>P21*0.12</f>
        <v>6693.5999999999995</v>
      </c>
      <c r="R27" s="2"/>
      <c r="S27" s="3">
        <f>Q27*30</f>
        <v>200807.99999999997</v>
      </c>
      <c r="T27" s="9">
        <f>Q27*31</f>
        <v>207501.59999999998</v>
      </c>
      <c r="U27" s="39"/>
      <c r="V27" s="30" t="s">
        <v>6</v>
      </c>
      <c r="W27" s="36" t="s">
        <v>33</v>
      </c>
      <c r="X27" s="6">
        <f>W21*0.08</f>
        <v>4462.4000000000005</v>
      </c>
      <c r="Y27" s="2"/>
      <c r="Z27" s="3">
        <f>X27*30</f>
        <v>133872.00000000003</v>
      </c>
      <c r="AA27" s="9">
        <f>X27*31</f>
        <v>138334.40000000002</v>
      </c>
    </row>
    <row r="28" spans="1:27" x14ac:dyDescent="0.3">
      <c r="A28" s="28"/>
      <c r="B28" s="2" t="s">
        <v>13</v>
      </c>
      <c r="C28" s="6">
        <v>9000</v>
      </c>
      <c r="D28" s="2"/>
      <c r="E28" s="7">
        <f>C28*30</f>
        <v>270000</v>
      </c>
      <c r="F28" s="11">
        <f>C28*31</f>
        <v>279000</v>
      </c>
      <c r="H28" s="49"/>
      <c r="I28" s="46" t="s">
        <v>13</v>
      </c>
      <c r="J28" s="51">
        <v>9000</v>
      </c>
      <c r="K28" s="46"/>
      <c r="L28" s="52">
        <f>J28*30</f>
        <v>270000</v>
      </c>
      <c r="M28" s="53">
        <f>J28*31</f>
        <v>279000</v>
      </c>
      <c r="N28" s="37"/>
      <c r="O28" s="35"/>
      <c r="P28" s="2" t="s">
        <v>13</v>
      </c>
      <c r="Q28" s="6">
        <v>9000</v>
      </c>
      <c r="R28" s="2"/>
      <c r="S28" s="7">
        <f>Q28*30</f>
        <v>270000</v>
      </c>
      <c r="T28" s="11">
        <f>Q28*31</f>
        <v>279000</v>
      </c>
      <c r="U28" s="39"/>
      <c r="V28" s="30"/>
      <c r="W28" s="2" t="s">
        <v>13</v>
      </c>
      <c r="X28" s="6">
        <v>9000</v>
      </c>
      <c r="Y28" s="2"/>
      <c r="Z28" s="7">
        <f>X28*30</f>
        <v>270000</v>
      </c>
      <c r="AA28" s="11">
        <f>X28*31</f>
        <v>279000</v>
      </c>
    </row>
    <row r="29" spans="1:27" x14ac:dyDescent="0.3">
      <c r="A29" s="12"/>
      <c r="B29" s="2" t="s">
        <v>14</v>
      </c>
      <c r="C29" s="1"/>
      <c r="D29" s="2"/>
      <c r="E29" s="2"/>
      <c r="F29" s="13"/>
      <c r="H29" s="54"/>
      <c r="I29" s="46" t="s">
        <v>14</v>
      </c>
      <c r="J29" s="45"/>
      <c r="K29" s="46"/>
      <c r="L29" s="46"/>
      <c r="M29" s="55"/>
      <c r="N29" s="37"/>
      <c r="O29" s="12"/>
      <c r="P29" s="2" t="s">
        <v>14</v>
      </c>
      <c r="Q29" s="1"/>
      <c r="R29" s="2"/>
      <c r="S29" s="2"/>
      <c r="T29" s="13"/>
      <c r="U29" s="39"/>
      <c r="V29" s="12"/>
      <c r="W29" s="2" t="s">
        <v>14</v>
      </c>
      <c r="X29" s="1"/>
      <c r="Y29" s="2"/>
      <c r="Z29" s="2"/>
      <c r="AA29" s="13"/>
    </row>
    <row r="30" spans="1:27" ht="17.25" thickBot="1" x14ac:dyDescent="0.35">
      <c r="A30" s="15"/>
      <c r="B30" s="16" t="s">
        <v>0</v>
      </c>
      <c r="C30" s="17"/>
      <c r="D30" s="16"/>
      <c r="E30" s="16"/>
      <c r="F30" s="18"/>
      <c r="H30" s="57"/>
      <c r="I30" s="58" t="s">
        <v>0</v>
      </c>
      <c r="J30" s="59"/>
      <c r="K30" s="58"/>
      <c r="L30" s="58"/>
      <c r="M30" s="60" t="s">
        <v>31</v>
      </c>
      <c r="N30" s="40"/>
      <c r="O30" s="16"/>
      <c r="P30" s="16" t="s">
        <v>0</v>
      </c>
      <c r="Q30" s="17"/>
      <c r="R30" s="16"/>
      <c r="S30" s="16"/>
      <c r="T30" s="41" t="s">
        <v>31</v>
      </c>
      <c r="U30" s="39"/>
      <c r="V30" s="15"/>
      <c r="W30" s="16" t="s">
        <v>0</v>
      </c>
      <c r="X30" s="17"/>
      <c r="Y30" s="16"/>
      <c r="Z30" s="16"/>
      <c r="AA30" s="29" t="s">
        <v>31</v>
      </c>
    </row>
    <row r="31" spans="1:27" x14ac:dyDescent="0.3">
      <c r="A31" s="125" t="s">
        <v>40</v>
      </c>
      <c r="B31" s="126"/>
      <c r="C31" s="126"/>
      <c r="D31" s="126"/>
      <c r="E31" s="126"/>
      <c r="F31" s="127"/>
      <c r="H31" s="119" t="s">
        <v>37</v>
      </c>
      <c r="I31" s="120"/>
      <c r="J31" s="120"/>
      <c r="K31" s="120"/>
      <c r="L31" s="120"/>
      <c r="M31" s="121"/>
      <c r="N31" s="37"/>
      <c r="O31" s="85" t="s">
        <v>36</v>
      </c>
      <c r="P31" s="86"/>
      <c r="Q31" s="86"/>
      <c r="R31" s="86"/>
      <c r="S31" s="86"/>
      <c r="T31" s="87"/>
      <c r="U31" s="39"/>
      <c r="V31" s="91" t="s">
        <v>39</v>
      </c>
      <c r="W31" s="92"/>
      <c r="X31" s="92"/>
      <c r="Y31" s="92"/>
      <c r="Z31" s="92"/>
      <c r="AA31" s="93"/>
    </row>
    <row r="32" spans="1:27" ht="17.25" thickBot="1" x14ac:dyDescent="0.35">
      <c r="A32" s="128"/>
      <c r="B32" s="129"/>
      <c r="C32" s="129"/>
      <c r="D32" s="129"/>
      <c r="E32" s="129"/>
      <c r="F32" s="130"/>
      <c r="H32" s="122"/>
      <c r="I32" s="123"/>
      <c r="J32" s="123"/>
      <c r="K32" s="123"/>
      <c r="L32" s="123"/>
      <c r="M32" s="124"/>
      <c r="N32" s="37"/>
      <c r="O32" s="88"/>
      <c r="P32" s="89"/>
      <c r="Q32" s="89"/>
      <c r="R32" s="89"/>
      <c r="S32" s="89"/>
      <c r="T32" s="90"/>
      <c r="U32" s="39"/>
      <c r="V32" s="94"/>
      <c r="W32" s="95"/>
      <c r="X32" s="95"/>
      <c r="Y32" s="95"/>
      <c r="Z32" s="95"/>
      <c r="AA32" s="96"/>
    </row>
    <row r="33" spans="1:27" ht="17.25" thickBot="1" x14ac:dyDescent="0.35"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</row>
    <row r="34" spans="1:27" x14ac:dyDescent="0.3">
      <c r="A34" s="131" t="s">
        <v>1</v>
      </c>
      <c r="B34" s="20" t="s">
        <v>12</v>
      </c>
      <c r="C34" s="20" t="s">
        <v>5</v>
      </c>
      <c r="D34" s="20" t="s">
        <v>27</v>
      </c>
      <c r="E34" s="21" t="s">
        <v>28</v>
      </c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</row>
    <row r="35" spans="1:27" x14ac:dyDescent="0.3">
      <c r="A35" s="132"/>
      <c r="B35" s="134" t="s">
        <v>11</v>
      </c>
      <c r="C35" s="135">
        <v>65190</v>
      </c>
      <c r="D35" s="19">
        <v>30</v>
      </c>
      <c r="E35" s="22">
        <f>C35*30</f>
        <v>1955700</v>
      </c>
      <c r="H35" s="63" t="s">
        <v>29</v>
      </c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</row>
    <row r="36" spans="1:27" x14ac:dyDescent="0.3">
      <c r="A36" s="132"/>
      <c r="B36" s="134"/>
      <c r="C36" s="135"/>
      <c r="D36" s="19">
        <v>31</v>
      </c>
      <c r="E36" s="22">
        <f>C35*31</f>
        <v>2020890</v>
      </c>
    </row>
    <row r="37" spans="1:27" x14ac:dyDescent="0.3">
      <c r="A37" s="132"/>
      <c r="B37" s="134" t="s">
        <v>9</v>
      </c>
      <c r="C37" s="136">
        <v>60490</v>
      </c>
      <c r="D37" s="19">
        <v>30</v>
      </c>
      <c r="E37" s="22">
        <f>C37*30</f>
        <v>1814700</v>
      </c>
    </row>
    <row r="38" spans="1:27" x14ac:dyDescent="0.3">
      <c r="A38" s="132"/>
      <c r="B38" s="134"/>
      <c r="C38" s="136"/>
      <c r="D38" s="19">
        <v>31</v>
      </c>
      <c r="E38" s="22">
        <f>C37*31</f>
        <v>1875190</v>
      </c>
      <c r="I38" s="8" t="s">
        <v>19</v>
      </c>
    </row>
    <row r="39" spans="1:27" x14ac:dyDescent="0.3">
      <c r="A39" s="132"/>
      <c r="B39" s="134" t="s">
        <v>10</v>
      </c>
      <c r="C39" s="138">
        <v>55780</v>
      </c>
      <c r="D39" s="19">
        <v>30</v>
      </c>
      <c r="E39" s="22">
        <f>C39*30</f>
        <v>1673400</v>
      </c>
    </row>
    <row r="40" spans="1:27" ht="17.25" thickBot="1" x14ac:dyDescent="0.35">
      <c r="A40" s="133"/>
      <c r="B40" s="137"/>
      <c r="C40" s="139"/>
      <c r="D40" s="23">
        <v>31</v>
      </c>
      <c r="E40" s="24">
        <f>C39*31</f>
        <v>1729180</v>
      </c>
    </row>
  </sheetData>
  <mergeCells count="59">
    <mergeCell ref="A34:A40"/>
    <mergeCell ref="B35:B36"/>
    <mergeCell ref="C35:C36"/>
    <mergeCell ref="B37:B38"/>
    <mergeCell ref="C37:C38"/>
    <mergeCell ref="B39:B40"/>
    <mergeCell ref="C39:C40"/>
    <mergeCell ref="H31:M32"/>
    <mergeCell ref="A21:A22"/>
    <mergeCell ref="B21:B22"/>
    <mergeCell ref="C21:F21"/>
    <mergeCell ref="A23:B23"/>
    <mergeCell ref="J21:M21"/>
    <mergeCell ref="H23:I23"/>
    <mergeCell ref="A31:F32"/>
    <mergeCell ref="H21:H22"/>
    <mergeCell ref="I21:I22"/>
    <mergeCell ref="A11:A12"/>
    <mergeCell ref="B11:B12"/>
    <mergeCell ref="C11:F11"/>
    <mergeCell ref="A13:B13"/>
    <mergeCell ref="J1:M1"/>
    <mergeCell ref="H3:I3"/>
    <mergeCell ref="H11:H12"/>
    <mergeCell ref="I11:I12"/>
    <mergeCell ref="J11:M11"/>
    <mergeCell ref="H1:H2"/>
    <mergeCell ref="A3:B3"/>
    <mergeCell ref="A1:A2"/>
    <mergeCell ref="B1:B2"/>
    <mergeCell ref="I1:I2"/>
    <mergeCell ref="C1:F1"/>
    <mergeCell ref="H13:I13"/>
    <mergeCell ref="O1:O2"/>
    <mergeCell ref="P1:P2"/>
    <mergeCell ref="Q1:T1"/>
    <mergeCell ref="O3:P3"/>
    <mergeCell ref="O11:O12"/>
    <mergeCell ref="P11:P12"/>
    <mergeCell ref="Q11:T11"/>
    <mergeCell ref="V1:V2"/>
    <mergeCell ref="W1:W2"/>
    <mergeCell ref="X1:AA1"/>
    <mergeCell ref="V3:W3"/>
    <mergeCell ref="V11:V12"/>
    <mergeCell ref="W11:W12"/>
    <mergeCell ref="X11:AA11"/>
    <mergeCell ref="O31:T32"/>
    <mergeCell ref="V31:AA32"/>
    <mergeCell ref="O13:P13"/>
    <mergeCell ref="O21:O22"/>
    <mergeCell ref="P21:P22"/>
    <mergeCell ref="Q21:T21"/>
    <mergeCell ref="O23:P23"/>
    <mergeCell ref="V13:W13"/>
    <mergeCell ref="V21:V22"/>
    <mergeCell ref="W21:W22"/>
    <mergeCell ref="X21:AA21"/>
    <mergeCell ref="V23:W23"/>
  </mergeCells>
  <phoneticPr fontId="6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  <ignoredErrors>
    <ignoredError sqref="E37:E39 E36 E6:F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94"/>
  <sheetViews>
    <sheetView zoomScale="70" zoomScaleNormal="70" workbookViewId="0">
      <selection activeCell="B1" sqref="B1:B2"/>
    </sheetView>
  </sheetViews>
  <sheetFormatPr defaultColWidth="8.875" defaultRowHeight="16.5" x14ac:dyDescent="0.3"/>
  <cols>
    <col min="1" max="1" width="10.625" customWidth="1"/>
    <col min="2" max="2" width="25" customWidth="1"/>
    <col min="3" max="3" width="9.375" bestFit="1" customWidth="1"/>
    <col min="4" max="4" width="4.5" customWidth="1"/>
    <col min="5" max="6" width="12.5" customWidth="1"/>
    <col min="7" max="7" width="3.75" customWidth="1"/>
    <col min="8" max="8" width="10.625" customWidth="1"/>
    <col min="9" max="9" width="25" customWidth="1"/>
    <col min="10" max="10" width="9.375" bestFit="1" customWidth="1"/>
    <col min="11" max="11" width="4.5" customWidth="1"/>
    <col min="12" max="13" width="12.5" customWidth="1"/>
    <col min="14" max="14" width="3.75" customWidth="1"/>
    <col min="15" max="15" width="10.625" customWidth="1"/>
    <col min="16" max="16" width="25" customWidth="1"/>
    <col min="17" max="17" width="9.375" bestFit="1" customWidth="1"/>
    <col min="18" max="18" width="4.5" customWidth="1"/>
    <col min="19" max="20" width="12.5" customWidth="1"/>
    <col min="22" max="22" width="10.625" customWidth="1"/>
    <col min="23" max="23" width="25" customWidth="1"/>
    <col min="24" max="24" width="9.875" bestFit="1" customWidth="1"/>
    <col min="25" max="25" width="4.5" customWidth="1"/>
    <col min="26" max="27" width="12.5" customWidth="1"/>
  </cols>
  <sheetData>
    <row r="1" spans="1:20" ht="16.5" customHeight="1" x14ac:dyDescent="0.3">
      <c r="A1" s="117" t="s">
        <v>30</v>
      </c>
      <c r="B1" s="104">
        <v>70990</v>
      </c>
      <c r="C1" s="105" t="s">
        <v>3</v>
      </c>
      <c r="D1" s="105"/>
      <c r="E1" s="105"/>
      <c r="F1" s="106"/>
      <c r="H1" s="150" t="s">
        <v>2</v>
      </c>
      <c r="I1" s="151">
        <v>70990</v>
      </c>
      <c r="J1" s="147" t="s">
        <v>3</v>
      </c>
      <c r="K1" s="148"/>
      <c r="L1" s="148"/>
      <c r="M1" s="149"/>
      <c r="N1" s="67"/>
      <c r="O1" s="150" t="s">
        <v>2</v>
      </c>
      <c r="P1" s="151">
        <v>70990</v>
      </c>
      <c r="Q1" s="147" t="s">
        <v>3</v>
      </c>
      <c r="R1" s="148"/>
      <c r="S1" s="148"/>
      <c r="T1" s="149"/>
    </row>
    <row r="2" spans="1:20" x14ac:dyDescent="0.3">
      <c r="A2" s="100"/>
      <c r="B2" s="101"/>
      <c r="C2" s="64" t="s">
        <v>22</v>
      </c>
      <c r="D2" s="25" t="s">
        <v>23</v>
      </c>
      <c r="E2" s="64" t="s">
        <v>21</v>
      </c>
      <c r="F2" s="65" t="s">
        <v>24</v>
      </c>
      <c r="H2" s="141"/>
      <c r="I2" s="143"/>
      <c r="J2" s="68" t="s">
        <v>22</v>
      </c>
      <c r="K2" s="25" t="s">
        <v>23</v>
      </c>
      <c r="L2" s="68" t="s">
        <v>21</v>
      </c>
      <c r="M2" s="69" t="s">
        <v>24</v>
      </c>
      <c r="N2" s="67"/>
      <c r="O2" s="141"/>
      <c r="P2" s="143"/>
      <c r="Q2" s="68" t="s">
        <v>22</v>
      </c>
      <c r="R2" s="25" t="s">
        <v>23</v>
      </c>
      <c r="S2" s="68" t="s">
        <v>21</v>
      </c>
      <c r="T2" s="69" t="s">
        <v>24</v>
      </c>
    </row>
    <row r="3" spans="1:20" x14ac:dyDescent="0.3">
      <c r="A3" s="97" t="s">
        <v>20</v>
      </c>
      <c r="B3" s="98"/>
      <c r="C3" s="1"/>
      <c r="D3" s="2"/>
      <c r="E3" s="3">
        <f>B1*30+E8</f>
        <v>2453700</v>
      </c>
      <c r="F3" s="9">
        <f>B1*31+F8</f>
        <v>2535490</v>
      </c>
      <c r="H3" s="152" t="s">
        <v>20</v>
      </c>
      <c r="I3" s="153"/>
      <c r="J3" s="1"/>
      <c r="K3" s="2"/>
      <c r="L3" s="3">
        <f>I1*30+L8</f>
        <v>2453700</v>
      </c>
      <c r="M3" s="9">
        <f>I1*31+M8</f>
        <v>2535490</v>
      </c>
      <c r="N3" s="67"/>
      <c r="O3" s="152" t="s">
        <v>20</v>
      </c>
      <c r="P3" s="153"/>
      <c r="Q3" s="1"/>
      <c r="R3" s="2"/>
      <c r="S3" s="3">
        <f>P1*30+S8</f>
        <v>2453700</v>
      </c>
      <c r="T3" s="9">
        <f>P1*31+T8</f>
        <v>2535490</v>
      </c>
    </row>
    <row r="4" spans="1:20" x14ac:dyDescent="0.3">
      <c r="A4" s="66" t="s">
        <v>7</v>
      </c>
      <c r="B4" s="64" t="s">
        <v>25</v>
      </c>
      <c r="C4" s="1"/>
      <c r="D4" s="2"/>
      <c r="E4" s="3">
        <f>E5</f>
        <v>1703760</v>
      </c>
      <c r="F4" s="9">
        <f>F5</f>
        <v>1760552</v>
      </c>
      <c r="H4" s="70" t="s">
        <v>7</v>
      </c>
      <c r="I4" s="68" t="s">
        <v>25</v>
      </c>
      <c r="J4" s="1"/>
      <c r="K4" s="2"/>
      <c r="L4" s="3">
        <f>L5</f>
        <v>1874136</v>
      </c>
      <c r="M4" s="9">
        <f>M5</f>
        <v>1936607.2</v>
      </c>
      <c r="N4" s="67"/>
      <c r="O4" s="70" t="s">
        <v>7</v>
      </c>
      <c r="P4" s="68" t="s">
        <v>25</v>
      </c>
      <c r="Q4" s="1"/>
      <c r="R4" s="2"/>
      <c r="S4" s="3">
        <f>S5</f>
        <v>1959324</v>
      </c>
      <c r="T4" s="9">
        <f>T5</f>
        <v>2024634.8</v>
      </c>
    </row>
    <row r="5" spans="1:20" x14ac:dyDescent="0.3">
      <c r="A5" s="66" t="s">
        <v>6</v>
      </c>
      <c r="B5" s="2" t="s">
        <v>15</v>
      </c>
      <c r="C5" s="4">
        <f>B1*0.8</f>
        <v>56792</v>
      </c>
      <c r="D5" s="2"/>
      <c r="E5" s="3">
        <f>C5*30</f>
        <v>1703760</v>
      </c>
      <c r="F5" s="9">
        <f>C5*31</f>
        <v>1760552</v>
      </c>
      <c r="H5" s="70" t="s">
        <v>6</v>
      </c>
      <c r="I5" s="36" t="s">
        <v>34</v>
      </c>
      <c r="J5" s="4">
        <f>I1*0.88</f>
        <v>62471.199999999997</v>
      </c>
      <c r="K5" s="2"/>
      <c r="L5" s="3">
        <f>J5*30</f>
        <v>1874136</v>
      </c>
      <c r="M5" s="9">
        <f>J5*31</f>
        <v>1936607.2</v>
      </c>
      <c r="N5" s="67"/>
      <c r="O5" s="70" t="s">
        <v>6</v>
      </c>
      <c r="P5" s="36" t="s">
        <v>35</v>
      </c>
      <c r="Q5" s="4">
        <f>P1*0.92</f>
        <v>65310.8</v>
      </c>
      <c r="R5" s="2"/>
      <c r="S5" s="3">
        <f>Q5*30</f>
        <v>1959324</v>
      </c>
      <c r="T5" s="9">
        <f>Q5*31</f>
        <v>2024634.8</v>
      </c>
    </row>
    <row r="6" spans="1:20" x14ac:dyDescent="0.3">
      <c r="A6" s="66" t="s">
        <v>26</v>
      </c>
      <c r="B6" s="64" t="s">
        <v>25</v>
      </c>
      <c r="C6" s="1"/>
      <c r="D6" s="2"/>
      <c r="E6" s="5">
        <f>E7+E8</f>
        <v>749940</v>
      </c>
      <c r="F6" s="10">
        <f>F7+F8</f>
        <v>774938</v>
      </c>
      <c r="H6" s="70" t="s">
        <v>26</v>
      </c>
      <c r="I6" s="68" t="s">
        <v>25</v>
      </c>
      <c r="J6" s="1"/>
      <c r="K6" s="2"/>
      <c r="L6" s="5">
        <f>L7+L8</f>
        <v>579564</v>
      </c>
      <c r="M6" s="10">
        <f>M7+M8</f>
        <v>598882.80000000005</v>
      </c>
      <c r="N6" s="67"/>
      <c r="O6" s="70" t="s">
        <v>26</v>
      </c>
      <c r="P6" s="68" t="s">
        <v>25</v>
      </c>
      <c r="Q6" s="1"/>
      <c r="R6" s="2"/>
      <c r="S6" s="5">
        <f>S7+S8</f>
        <v>494376</v>
      </c>
      <c r="T6" s="10">
        <f>T7+T8</f>
        <v>510855.19999999995</v>
      </c>
    </row>
    <row r="7" spans="1:20" x14ac:dyDescent="0.3">
      <c r="A7" s="66" t="s">
        <v>6</v>
      </c>
      <c r="B7" s="2" t="s">
        <v>18</v>
      </c>
      <c r="C7" s="6">
        <f>B1*0.2</f>
        <v>14198</v>
      </c>
      <c r="D7" s="2"/>
      <c r="E7" s="3">
        <f>C7*30</f>
        <v>425940</v>
      </c>
      <c r="F7" s="9">
        <f>C7*31</f>
        <v>440138</v>
      </c>
      <c r="H7" s="70" t="s">
        <v>6</v>
      </c>
      <c r="I7" s="36" t="s">
        <v>32</v>
      </c>
      <c r="J7" s="6">
        <f>I1*0.12</f>
        <v>8518.7999999999993</v>
      </c>
      <c r="K7" s="2"/>
      <c r="L7" s="3">
        <f>J7*30</f>
        <v>255563.99999999997</v>
      </c>
      <c r="M7" s="9">
        <f>J7*31</f>
        <v>264082.8</v>
      </c>
      <c r="N7" s="67"/>
      <c r="O7" s="70" t="s">
        <v>6</v>
      </c>
      <c r="P7" s="36" t="s">
        <v>33</v>
      </c>
      <c r="Q7" s="6">
        <f>P1*0.08</f>
        <v>5679.2</v>
      </c>
      <c r="R7" s="2"/>
      <c r="S7" s="3">
        <f>Q7*30</f>
        <v>170376</v>
      </c>
      <c r="T7" s="9">
        <f>Q7*31</f>
        <v>176055.19999999998</v>
      </c>
    </row>
    <row r="8" spans="1:20" x14ac:dyDescent="0.3">
      <c r="A8" s="66"/>
      <c r="B8" s="2" t="s">
        <v>13</v>
      </c>
      <c r="C8" s="6">
        <v>10800</v>
      </c>
      <c r="D8" s="2"/>
      <c r="E8" s="7">
        <f>C8*30</f>
        <v>324000</v>
      </c>
      <c r="F8" s="11">
        <f>C8*31</f>
        <v>334800</v>
      </c>
      <c r="H8" s="70"/>
      <c r="I8" s="2" t="s">
        <v>13</v>
      </c>
      <c r="J8" s="6">
        <v>10800</v>
      </c>
      <c r="K8" s="2"/>
      <c r="L8" s="7">
        <f>J8*30</f>
        <v>324000</v>
      </c>
      <c r="M8" s="11">
        <f>J8*31</f>
        <v>334800</v>
      </c>
      <c r="N8" s="67"/>
      <c r="O8" s="70"/>
      <c r="P8" s="2" t="s">
        <v>13</v>
      </c>
      <c r="Q8" s="6">
        <v>10800</v>
      </c>
      <c r="R8" s="2"/>
      <c r="S8" s="7">
        <f>Q8*30</f>
        <v>324000</v>
      </c>
      <c r="T8" s="11">
        <f>Q8*31</f>
        <v>334800</v>
      </c>
    </row>
    <row r="9" spans="1:20" x14ac:dyDescent="0.3">
      <c r="A9" s="12"/>
      <c r="B9" s="2" t="s">
        <v>14</v>
      </c>
      <c r="C9" s="1"/>
      <c r="D9" s="2"/>
      <c r="E9" s="2"/>
      <c r="F9" s="13"/>
      <c r="H9" s="12"/>
      <c r="I9" s="2" t="s">
        <v>14</v>
      </c>
      <c r="J9" s="1"/>
      <c r="K9" s="2"/>
      <c r="L9" s="2"/>
      <c r="M9" s="13"/>
      <c r="N9" s="67"/>
      <c r="O9" s="12"/>
      <c r="P9" s="2" t="s">
        <v>14</v>
      </c>
      <c r="Q9" s="1"/>
      <c r="R9" s="2"/>
      <c r="S9" s="2"/>
      <c r="T9" s="13"/>
    </row>
    <row r="10" spans="1:20" x14ac:dyDescent="0.3">
      <c r="A10" s="14"/>
      <c r="B10" s="2" t="s">
        <v>0</v>
      </c>
      <c r="C10" s="1"/>
      <c r="D10" s="2"/>
      <c r="E10" s="2"/>
      <c r="F10" s="13"/>
      <c r="H10" s="14"/>
      <c r="I10" s="2" t="s">
        <v>0</v>
      </c>
      <c r="J10" s="1"/>
      <c r="K10" s="2"/>
      <c r="L10" s="2"/>
      <c r="M10" s="13"/>
      <c r="N10" s="67"/>
      <c r="O10" s="14"/>
      <c r="P10" s="2" t="s">
        <v>0</v>
      </c>
      <c r="Q10" s="1"/>
      <c r="R10" s="2"/>
      <c r="S10" s="2"/>
      <c r="T10" s="13"/>
    </row>
    <row r="11" spans="1:20" ht="16.5" customHeight="1" x14ac:dyDescent="0.3">
      <c r="A11" s="107" t="s">
        <v>9</v>
      </c>
      <c r="B11" s="101">
        <v>65870</v>
      </c>
      <c r="C11" s="98" t="s">
        <v>3</v>
      </c>
      <c r="D11" s="98"/>
      <c r="E11" s="98"/>
      <c r="F11" s="102"/>
      <c r="H11" s="140" t="s">
        <v>4</v>
      </c>
      <c r="I11" s="142">
        <v>65870</v>
      </c>
      <c r="J11" s="144" t="s">
        <v>3</v>
      </c>
      <c r="K11" s="145"/>
      <c r="L11" s="145"/>
      <c r="M11" s="146"/>
      <c r="N11" s="67"/>
      <c r="O11" s="140" t="s">
        <v>4</v>
      </c>
      <c r="P11" s="142">
        <v>65870</v>
      </c>
      <c r="Q11" s="144" t="s">
        <v>3</v>
      </c>
      <c r="R11" s="145"/>
      <c r="S11" s="145"/>
      <c r="T11" s="146"/>
    </row>
    <row r="12" spans="1:20" x14ac:dyDescent="0.3">
      <c r="A12" s="100"/>
      <c r="B12" s="101"/>
      <c r="C12" s="64" t="s">
        <v>22</v>
      </c>
      <c r="D12" s="64" t="s">
        <v>23</v>
      </c>
      <c r="E12" s="64" t="s">
        <v>21</v>
      </c>
      <c r="F12" s="65" t="s">
        <v>24</v>
      </c>
      <c r="H12" s="141"/>
      <c r="I12" s="143"/>
      <c r="J12" s="68" t="s">
        <v>22</v>
      </c>
      <c r="K12" s="68" t="s">
        <v>23</v>
      </c>
      <c r="L12" s="68" t="s">
        <v>21</v>
      </c>
      <c r="M12" s="69" t="s">
        <v>24</v>
      </c>
      <c r="N12" s="67"/>
      <c r="O12" s="141"/>
      <c r="P12" s="143"/>
      <c r="Q12" s="68" t="s">
        <v>22</v>
      </c>
      <c r="R12" s="68" t="s">
        <v>23</v>
      </c>
      <c r="S12" s="68" t="s">
        <v>21</v>
      </c>
      <c r="T12" s="69" t="s">
        <v>24</v>
      </c>
    </row>
    <row r="13" spans="1:20" x14ac:dyDescent="0.3">
      <c r="A13" s="97" t="s">
        <v>20</v>
      </c>
      <c r="B13" s="98"/>
      <c r="C13" s="1"/>
      <c r="D13" s="2"/>
      <c r="E13" s="3">
        <f>B11*30+E18</f>
        <v>2300100</v>
      </c>
      <c r="F13" s="9">
        <f>B11*31+F18</f>
        <v>2376770</v>
      </c>
      <c r="H13" s="152" t="s">
        <v>20</v>
      </c>
      <c r="I13" s="153"/>
      <c r="J13" s="1"/>
      <c r="K13" s="2"/>
      <c r="L13" s="3">
        <f>I11*30+L18</f>
        <v>2300100</v>
      </c>
      <c r="M13" s="9">
        <f>I11*31+M18</f>
        <v>2376770</v>
      </c>
      <c r="N13" s="67"/>
      <c r="O13" s="152" t="s">
        <v>20</v>
      </c>
      <c r="P13" s="153"/>
      <c r="Q13" s="1"/>
      <c r="R13" s="2"/>
      <c r="S13" s="3">
        <f>P11*30+S18</f>
        <v>2300100</v>
      </c>
      <c r="T13" s="9">
        <f>P11*31+T18</f>
        <v>2376770</v>
      </c>
    </row>
    <row r="14" spans="1:20" x14ac:dyDescent="0.3">
      <c r="A14" s="66" t="s">
        <v>7</v>
      </c>
      <c r="B14" s="64" t="s">
        <v>25</v>
      </c>
      <c r="C14" s="1"/>
      <c r="D14" s="2"/>
      <c r="E14" s="3">
        <f>E15</f>
        <v>1580880</v>
      </c>
      <c r="F14" s="9">
        <f>F15</f>
        <v>1633576</v>
      </c>
      <c r="H14" s="70" t="s">
        <v>7</v>
      </c>
      <c r="I14" s="68" t="s">
        <v>25</v>
      </c>
      <c r="J14" s="1"/>
      <c r="K14" s="2"/>
      <c r="L14" s="3">
        <f>L15</f>
        <v>1738968</v>
      </c>
      <c r="M14" s="9">
        <f>M15</f>
        <v>1796933.5999999999</v>
      </c>
      <c r="N14" s="67"/>
      <c r="O14" s="70" t="s">
        <v>7</v>
      </c>
      <c r="P14" s="68" t="s">
        <v>25</v>
      </c>
      <c r="Q14" s="1"/>
      <c r="R14" s="2"/>
      <c r="S14" s="3">
        <f>S15</f>
        <v>1818012</v>
      </c>
      <c r="T14" s="9">
        <f>T15</f>
        <v>1878612.4000000001</v>
      </c>
    </row>
    <row r="15" spans="1:20" x14ac:dyDescent="0.3">
      <c r="A15" s="66" t="s">
        <v>6</v>
      </c>
      <c r="B15" s="2" t="s">
        <v>15</v>
      </c>
      <c r="C15" s="4">
        <f>B11*0.8</f>
        <v>52696</v>
      </c>
      <c r="D15" s="2"/>
      <c r="E15" s="3">
        <f>C15*30</f>
        <v>1580880</v>
      </c>
      <c r="F15" s="9">
        <f>C15*31</f>
        <v>1633576</v>
      </c>
      <c r="H15" s="70" t="s">
        <v>6</v>
      </c>
      <c r="I15" s="36" t="s">
        <v>34</v>
      </c>
      <c r="J15" s="4">
        <f>I11*0.88</f>
        <v>57965.599999999999</v>
      </c>
      <c r="K15" s="2"/>
      <c r="L15" s="3">
        <f>J15*30</f>
        <v>1738968</v>
      </c>
      <c r="M15" s="9">
        <f>J15*31</f>
        <v>1796933.5999999999</v>
      </c>
      <c r="N15" s="67"/>
      <c r="O15" s="70" t="s">
        <v>6</v>
      </c>
      <c r="P15" s="36" t="s">
        <v>35</v>
      </c>
      <c r="Q15" s="4">
        <f>P11*0.92</f>
        <v>60600.4</v>
      </c>
      <c r="R15" s="2"/>
      <c r="S15" s="3">
        <f>Q15*30</f>
        <v>1818012</v>
      </c>
      <c r="T15" s="9">
        <f>Q15*31</f>
        <v>1878612.4000000001</v>
      </c>
    </row>
    <row r="16" spans="1:20" x14ac:dyDescent="0.3">
      <c r="A16" s="66" t="s">
        <v>26</v>
      </c>
      <c r="B16" s="64" t="s">
        <v>25</v>
      </c>
      <c r="C16" s="1"/>
      <c r="D16" s="2"/>
      <c r="E16" s="5">
        <f>E17+E18</f>
        <v>719220</v>
      </c>
      <c r="F16" s="10">
        <f>F17+F18</f>
        <v>743194</v>
      </c>
      <c r="H16" s="70" t="s">
        <v>26</v>
      </c>
      <c r="I16" s="68" t="s">
        <v>25</v>
      </c>
      <c r="J16" s="1"/>
      <c r="K16" s="2"/>
      <c r="L16" s="5">
        <f>L17+L18</f>
        <v>561132</v>
      </c>
      <c r="M16" s="10">
        <f>M17+M18</f>
        <v>579836.4</v>
      </c>
      <c r="N16" s="67"/>
      <c r="O16" s="70" t="s">
        <v>26</v>
      </c>
      <c r="P16" s="68" t="s">
        <v>25</v>
      </c>
      <c r="Q16" s="1"/>
      <c r="R16" s="2"/>
      <c r="S16" s="5">
        <f>S17+S18</f>
        <v>482088</v>
      </c>
      <c r="T16" s="10">
        <f>T17+T18</f>
        <v>498157.6</v>
      </c>
    </row>
    <row r="17" spans="1:20" x14ac:dyDescent="0.3">
      <c r="A17" s="66" t="s">
        <v>6</v>
      </c>
      <c r="B17" s="2" t="s">
        <v>18</v>
      </c>
      <c r="C17" s="6">
        <f>B11*0.2</f>
        <v>13174</v>
      </c>
      <c r="D17" s="2"/>
      <c r="E17" s="3">
        <f>C17*30</f>
        <v>395220</v>
      </c>
      <c r="F17" s="9">
        <f>C17*31</f>
        <v>408394</v>
      </c>
      <c r="H17" s="70" t="s">
        <v>6</v>
      </c>
      <c r="I17" s="36" t="s">
        <v>32</v>
      </c>
      <c r="J17" s="6">
        <f>I11*0.12</f>
        <v>7904.4</v>
      </c>
      <c r="K17" s="2"/>
      <c r="L17" s="3">
        <f>J17*30</f>
        <v>237132</v>
      </c>
      <c r="M17" s="9">
        <f>J17*31</f>
        <v>245036.4</v>
      </c>
      <c r="N17" s="67"/>
      <c r="O17" s="70" t="s">
        <v>6</v>
      </c>
      <c r="P17" s="36" t="s">
        <v>33</v>
      </c>
      <c r="Q17" s="6">
        <f>P11*0.08</f>
        <v>5269.6</v>
      </c>
      <c r="R17" s="2"/>
      <c r="S17" s="3">
        <f>Q17*30</f>
        <v>158088</v>
      </c>
      <c r="T17" s="9">
        <f>Q17*31</f>
        <v>163357.6</v>
      </c>
    </row>
    <row r="18" spans="1:20" x14ac:dyDescent="0.3">
      <c r="A18" s="66"/>
      <c r="B18" s="2" t="s">
        <v>13</v>
      </c>
      <c r="C18" s="6">
        <v>10800</v>
      </c>
      <c r="D18" s="2"/>
      <c r="E18" s="7">
        <f>C18*30</f>
        <v>324000</v>
      </c>
      <c r="F18" s="11">
        <f>C18*31</f>
        <v>334800</v>
      </c>
      <c r="H18" s="70"/>
      <c r="I18" s="2" t="s">
        <v>13</v>
      </c>
      <c r="J18" s="6">
        <v>10800</v>
      </c>
      <c r="K18" s="2"/>
      <c r="L18" s="7">
        <f>J18*30</f>
        <v>324000</v>
      </c>
      <c r="M18" s="11">
        <f>J18*31</f>
        <v>334800</v>
      </c>
      <c r="N18" s="67"/>
      <c r="O18" s="70"/>
      <c r="P18" s="2" t="s">
        <v>13</v>
      </c>
      <c r="Q18" s="6">
        <v>10800</v>
      </c>
      <c r="R18" s="2"/>
      <c r="S18" s="7">
        <f>Q18*30</f>
        <v>324000</v>
      </c>
      <c r="T18" s="11">
        <f>Q18*31</f>
        <v>334800</v>
      </c>
    </row>
    <row r="19" spans="1:20" x14ac:dyDescent="0.3">
      <c r="A19" s="12"/>
      <c r="B19" s="2" t="s">
        <v>14</v>
      </c>
      <c r="C19" s="1"/>
      <c r="D19" s="2"/>
      <c r="E19" s="2"/>
      <c r="F19" s="13"/>
      <c r="H19" s="12"/>
      <c r="I19" s="2" t="s">
        <v>14</v>
      </c>
      <c r="J19" s="1"/>
      <c r="K19" s="2"/>
      <c r="L19" s="2"/>
      <c r="M19" s="13"/>
      <c r="N19" s="67"/>
      <c r="O19" s="12"/>
      <c r="P19" s="2" t="s">
        <v>14</v>
      </c>
      <c r="Q19" s="1"/>
      <c r="R19" s="2"/>
      <c r="S19" s="2"/>
      <c r="T19" s="13"/>
    </row>
    <row r="20" spans="1:20" x14ac:dyDescent="0.3">
      <c r="A20" s="14"/>
      <c r="B20" s="2" t="s">
        <v>0</v>
      </c>
      <c r="C20" s="1"/>
      <c r="D20" s="2"/>
      <c r="E20" s="2"/>
      <c r="F20" s="13"/>
      <c r="H20" s="14"/>
      <c r="I20" s="2" t="s">
        <v>0</v>
      </c>
      <c r="J20" s="1"/>
      <c r="K20" s="2"/>
      <c r="L20" s="2"/>
      <c r="M20" s="13"/>
      <c r="N20" s="67"/>
      <c r="O20" s="14"/>
      <c r="P20" s="2" t="s">
        <v>0</v>
      </c>
      <c r="Q20" s="1"/>
      <c r="R20" s="2"/>
      <c r="S20" s="2"/>
      <c r="T20" s="13"/>
    </row>
    <row r="21" spans="1:20" ht="16.5" customHeight="1" x14ac:dyDescent="0.3">
      <c r="A21" s="107" t="s">
        <v>10</v>
      </c>
      <c r="B21" s="101">
        <v>60740</v>
      </c>
      <c r="C21" s="98" t="s">
        <v>3</v>
      </c>
      <c r="D21" s="98"/>
      <c r="E21" s="98"/>
      <c r="F21" s="102"/>
      <c r="H21" s="140" t="s">
        <v>8</v>
      </c>
      <c r="I21" s="142">
        <v>60740</v>
      </c>
      <c r="J21" s="144" t="s">
        <v>3</v>
      </c>
      <c r="K21" s="145"/>
      <c r="L21" s="145"/>
      <c r="M21" s="146"/>
      <c r="N21" s="67"/>
      <c r="O21" s="140" t="s">
        <v>8</v>
      </c>
      <c r="P21" s="142">
        <v>60740</v>
      </c>
      <c r="Q21" s="144" t="s">
        <v>3</v>
      </c>
      <c r="R21" s="145"/>
      <c r="S21" s="145"/>
      <c r="T21" s="146"/>
    </row>
    <row r="22" spans="1:20" x14ac:dyDescent="0.3">
      <c r="A22" s="100"/>
      <c r="B22" s="101"/>
      <c r="C22" s="64" t="s">
        <v>22</v>
      </c>
      <c r="D22" s="64" t="s">
        <v>23</v>
      </c>
      <c r="E22" s="64" t="s">
        <v>21</v>
      </c>
      <c r="F22" s="65" t="s">
        <v>24</v>
      </c>
      <c r="H22" s="141"/>
      <c r="I22" s="143"/>
      <c r="J22" s="68" t="s">
        <v>22</v>
      </c>
      <c r="K22" s="68" t="s">
        <v>23</v>
      </c>
      <c r="L22" s="68" t="s">
        <v>21</v>
      </c>
      <c r="M22" s="69" t="s">
        <v>24</v>
      </c>
      <c r="N22" s="67"/>
      <c r="O22" s="141"/>
      <c r="P22" s="143"/>
      <c r="Q22" s="68" t="s">
        <v>22</v>
      </c>
      <c r="R22" s="68" t="s">
        <v>23</v>
      </c>
      <c r="S22" s="68" t="s">
        <v>21</v>
      </c>
      <c r="T22" s="69" t="s">
        <v>24</v>
      </c>
    </row>
    <row r="23" spans="1:20" x14ac:dyDescent="0.3">
      <c r="A23" s="97" t="s">
        <v>20</v>
      </c>
      <c r="B23" s="98"/>
      <c r="C23" s="1"/>
      <c r="D23" s="2"/>
      <c r="E23" s="3">
        <f>B21*30+E28</f>
        <v>2146200</v>
      </c>
      <c r="F23" s="9">
        <f>B21*31+F28</f>
        <v>2217740</v>
      </c>
      <c r="H23" s="152" t="s">
        <v>20</v>
      </c>
      <c r="I23" s="153"/>
      <c r="J23" s="1"/>
      <c r="K23" s="2"/>
      <c r="L23" s="3">
        <f>I21*30+L28</f>
        <v>2146200</v>
      </c>
      <c r="M23" s="9">
        <f>I21*31+M28</f>
        <v>2217740</v>
      </c>
      <c r="N23" s="67"/>
      <c r="O23" s="152" t="s">
        <v>20</v>
      </c>
      <c r="P23" s="153"/>
      <c r="Q23" s="1"/>
      <c r="R23" s="2"/>
      <c r="S23" s="3">
        <f>P21*30+S28</f>
        <v>2146200</v>
      </c>
      <c r="T23" s="9">
        <f>P21*31+T28</f>
        <v>2217740</v>
      </c>
    </row>
    <row r="24" spans="1:20" x14ac:dyDescent="0.3">
      <c r="A24" s="66" t="s">
        <v>7</v>
      </c>
      <c r="B24" s="64" t="s">
        <v>25</v>
      </c>
      <c r="C24" s="1"/>
      <c r="D24" s="2"/>
      <c r="E24" s="3">
        <f>E25</f>
        <v>1457760</v>
      </c>
      <c r="F24" s="9">
        <f>F25</f>
        <v>1506352</v>
      </c>
      <c r="H24" s="70" t="s">
        <v>7</v>
      </c>
      <c r="I24" s="68" t="s">
        <v>25</v>
      </c>
      <c r="J24" s="1"/>
      <c r="K24" s="2"/>
      <c r="L24" s="3">
        <f>L25</f>
        <v>1603536</v>
      </c>
      <c r="M24" s="9">
        <f>M25</f>
        <v>1656987.2</v>
      </c>
      <c r="N24" s="67"/>
      <c r="O24" s="70" t="s">
        <v>7</v>
      </c>
      <c r="P24" s="68" t="s">
        <v>25</v>
      </c>
      <c r="Q24" s="1"/>
      <c r="R24" s="2"/>
      <c r="S24" s="3">
        <f>S25</f>
        <v>1676424</v>
      </c>
      <c r="T24" s="9">
        <f>T25</f>
        <v>1732304.8</v>
      </c>
    </row>
    <row r="25" spans="1:20" x14ac:dyDescent="0.3">
      <c r="A25" s="66" t="s">
        <v>6</v>
      </c>
      <c r="B25" s="2" t="s">
        <v>15</v>
      </c>
      <c r="C25" s="4">
        <f>B21*0.8</f>
        <v>48592</v>
      </c>
      <c r="D25" s="2"/>
      <c r="E25" s="3">
        <f>C25*30</f>
        <v>1457760</v>
      </c>
      <c r="F25" s="9">
        <f>C25*31</f>
        <v>1506352</v>
      </c>
      <c r="H25" s="70" t="s">
        <v>6</v>
      </c>
      <c r="I25" s="36" t="s">
        <v>34</v>
      </c>
      <c r="J25" s="4">
        <f>I21*0.88</f>
        <v>53451.199999999997</v>
      </c>
      <c r="K25" s="2"/>
      <c r="L25" s="3">
        <f>J25*30</f>
        <v>1603536</v>
      </c>
      <c r="M25" s="9">
        <f>J25*31</f>
        <v>1656987.2</v>
      </c>
      <c r="N25" s="67"/>
      <c r="O25" s="70" t="s">
        <v>6</v>
      </c>
      <c r="P25" s="36" t="s">
        <v>35</v>
      </c>
      <c r="Q25" s="4">
        <f>P21*0.92</f>
        <v>55880.800000000003</v>
      </c>
      <c r="R25" s="2"/>
      <c r="S25" s="3">
        <f>Q25*30</f>
        <v>1676424</v>
      </c>
      <c r="T25" s="9">
        <f>Q25*31</f>
        <v>1732304.8</v>
      </c>
    </row>
    <row r="26" spans="1:20" x14ac:dyDescent="0.3">
      <c r="A26" s="66" t="s">
        <v>26</v>
      </c>
      <c r="B26" s="64" t="s">
        <v>25</v>
      </c>
      <c r="C26" s="1"/>
      <c r="D26" s="2"/>
      <c r="E26" s="5">
        <f>E27+E28</f>
        <v>688440</v>
      </c>
      <c r="F26" s="10">
        <f>F27+F28</f>
        <v>711388</v>
      </c>
      <c r="H26" s="70" t="s">
        <v>26</v>
      </c>
      <c r="I26" s="68" t="s">
        <v>25</v>
      </c>
      <c r="J26" s="1"/>
      <c r="K26" s="2"/>
      <c r="L26" s="5">
        <f>L27+L28</f>
        <v>542664</v>
      </c>
      <c r="M26" s="10">
        <f>M27+M28</f>
        <v>560752.80000000005</v>
      </c>
      <c r="N26" s="67"/>
      <c r="O26" s="70" t="s">
        <v>26</v>
      </c>
      <c r="P26" s="68" t="s">
        <v>25</v>
      </c>
      <c r="Q26" s="1"/>
      <c r="R26" s="2"/>
      <c r="S26" s="5">
        <f>S27+S28</f>
        <v>469776</v>
      </c>
      <c r="T26" s="10">
        <f>T27+T28</f>
        <v>485435.19999999995</v>
      </c>
    </row>
    <row r="27" spans="1:20" x14ac:dyDescent="0.3">
      <c r="A27" s="66" t="s">
        <v>6</v>
      </c>
      <c r="B27" s="2" t="s">
        <v>18</v>
      </c>
      <c r="C27" s="6">
        <f>B21*0.2</f>
        <v>12148</v>
      </c>
      <c r="D27" s="2"/>
      <c r="E27" s="3">
        <f>C27*30</f>
        <v>364440</v>
      </c>
      <c r="F27" s="9">
        <f>C27*31</f>
        <v>376588</v>
      </c>
      <c r="H27" s="70" t="s">
        <v>6</v>
      </c>
      <c r="I27" s="36" t="s">
        <v>32</v>
      </c>
      <c r="J27" s="6">
        <f>I21*0.12</f>
        <v>7288.8</v>
      </c>
      <c r="K27" s="2"/>
      <c r="L27" s="3">
        <f>J27*30</f>
        <v>218664</v>
      </c>
      <c r="M27" s="9">
        <f>J27*31</f>
        <v>225952.80000000002</v>
      </c>
      <c r="N27" s="67"/>
      <c r="O27" s="70" t="s">
        <v>6</v>
      </c>
      <c r="P27" s="36" t="s">
        <v>33</v>
      </c>
      <c r="Q27" s="6">
        <f>P21*0.08</f>
        <v>4859.2</v>
      </c>
      <c r="R27" s="2"/>
      <c r="S27" s="3">
        <f>Q27*30</f>
        <v>145776</v>
      </c>
      <c r="T27" s="9">
        <f>Q27*31</f>
        <v>150635.19999999998</v>
      </c>
    </row>
    <row r="28" spans="1:20" x14ac:dyDescent="0.3">
      <c r="A28" s="66"/>
      <c r="B28" s="2" t="s">
        <v>13</v>
      </c>
      <c r="C28" s="6">
        <v>10800</v>
      </c>
      <c r="D28" s="2"/>
      <c r="E28" s="7">
        <f>C28*30</f>
        <v>324000</v>
      </c>
      <c r="F28" s="11">
        <f>C28*31</f>
        <v>334800</v>
      </c>
      <c r="H28" s="70"/>
      <c r="I28" s="2" t="s">
        <v>13</v>
      </c>
      <c r="J28" s="6">
        <v>10800</v>
      </c>
      <c r="K28" s="2"/>
      <c r="L28" s="7">
        <f>J28*30</f>
        <v>324000</v>
      </c>
      <c r="M28" s="11">
        <f>J28*31</f>
        <v>334800</v>
      </c>
      <c r="N28" s="67"/>
      <c r="O28" s="70"/>
      <c r="P28" s="2" t="s">
        <v>13</v>
      </c>
      <c r="Q28" s="6">
        <v>10800</v>
      </c>
      <c r="R28" s="2"/>
      <c r="S28" s="7">
        <f>Q28*30</f>
        <v>324000</v>
      </c>
      <c r="T28" s="11">
        <f>Q28*31</f>
        <v>334800</v>
      </c>
    </row>
    <row r="29" spans="1:20" x14ac:dyDescent="0.3">
      <c r="A29" s="12"/>
      <c r="B29" s="2" t="s">
        <v>14</v>
      </c>
      <c r="C29" s="1"/>
      <c r="D29" s="2"/>
      <c r="E29" s="2"/>
      <c r="F29" s="13"/>
      <c r="H29" s="12"/>
      <c r="I29" s="2" t="s">
        <v>14</v>
      </c>
      <c r="J29" s="1"/>
      <c r="K29" s="2"/>
      <c r="L29" s="2"/>
      <c r="M29" s="13"/>
      <c r="N29" s="67"/>
      <c r="O29" s="12"/>
      <c r="P29" s="2" t="s">
        <v>14</v>
      </c>
      <c r="Q29" s="1"/>
      <c r="R29" s="2"/>
      <c r="S29" s="2"/>
      <c r="T29" s="13"/>
    </row>
    <row r="30" spans="1:20" ht="17.25" thickBot="1" x14ac:dyDescent="0.35">
      <c r="A30" s="15"/>
      <c r="B30" s="16" t="s">
        <v>0</v>
      </c>
      <c r="C30" s="17"/>
      <c r="D30" s="16"/>
      <c r="E30" s="16"/>
      <c r="F30" s="18"/>
      <c r="H30" s="15"/>
      <c r="I30" s="16" t="s">
        <v>0</v>
      </c>
      <c r="J30" s="17"/>
      <c r="K30" s="16"/>
      <c r="L30" s="16"/>
      <c r="M30" s="29" t="s">
        <v>31</v>
      </c>
      <c r="N30" s="67"/>
      <c r="O30" s="15"/>
      <c r="P30" s="16" t="s">
        <v>0</v>
      </c>
      <c r="Q30" s="17"/>
      <c r="R30" s="16"/>
      <c r="S30" s="16"/>
      <c r="T30" s="29" t="s">
        <v>31</v>
      </c>
    </row>
    <row r="31" spans="1:20" x14ac:dyDescent="0.3">
      <c r="A31" s="125" t="s">
        <v>40</v>
      </c>
      <c r="B31" s="126"/>
      <c r="C31" s="126"/>
      <c r="D31" s="126"/>
      <c r="E31" s="126"/>
      <c r="F31" s="127"/>
      <c r="H31" s="85" t="s">
        <v>36</v>
      </c>
      <c r="I31" s="86"/>
      <c r="J31" s="86"/>
      <c r="K31" s="86"/>
      <c r="L31" s="86"/>
      <c r="M31" s="87"/>
      <c r="N31" s="67"/>
      <c r="O31" s="91" t="s">
        <v>39</v>
      </c>
      <c r="P31" s="92"/>
      <c r="Q31" s="92"/>
      <c r="R31" s="92"/>
      <c r="S31" s="92"/>
      <c r="T31" s="93"/>
    </row>
    <row r="32" spans="1:20" ht="17.25" thickBot="1" x14ac:dyDescent="0.35">
      <c r="A32" s="128"/>
      <c r="B32" s="129"/>
      <c r="C32" s="129"/>
      <c r="D32" s="129"/>
      <c r="E32" s="129"/>
      <c r="F32" s="130"/>
      <c r="H32" s="88"/>
      <c r="I32" s="89"/>
      <c r="J32" s="89"/>
      <c r="K32" s="89"/>
      <c r="L32" s="89"/>
      <c r="M32" s="90"/>
      <c r="N32" s="67"/>
      <c r="O32" s="94"/>
      <c r="P32" s="95"/>
      <c r="Q32" s="95"/>
      <c r="R32" s="95"/>
      <c r="S32" s="95"/>
      <c r="T32" s="96"/>
    </row>
    <row r="33" spans="1:20" ht="17.25" thickBot="1" x14ac:dyDescent="0.35"/>
    <row r="34" spans="1:20" ht="16.5" customHeight="1" x14ac:dyDescent="0.3">
      <c r="A34" s="157" t="s">
        <v>9</v>
      </c>
      <c r="B34" s="104">
        <v>81240</v>
      </c>
      <c r="C34" s="105" t="s">
        <v>3</v>
      </c>
      <c r="D34" s="105"/>
      <c r="E34" s="105"/>
      <c r="F34" s="106"/>
      <c r="H34" s="150" t="s">
        <v>4</v>
      </c>
      <c r="I34" s="151">
        <v>81240</v>
      </c>
      <c r="J34" s="147" t="s">
        <v>3</v>
      </c>
      <c r="K34" s="148"/>
      <c r="L34" s="148"/>
      <c r="M34" s="149"/>
      <c r="O34" s="150" t="s">
        <v>4</v>
      </c>
      <c r="P34" s="151">
        <v>81240</v>
      </c>
      <c r="Q34" s="147" t="s">
        <v>3</v>
      </c>
      <c r="R34" s="148"/>
      <c r="S34" s="148"/>
      <c r="T34" s="149"/>
    </row>
    <row r="35" spans="1:20" x14ac:dyDescent="0.3">
      <c r="A35" s="100"/>
      <c r="B35" s="101"/>
      <c r="C35" s="68" t="s">
        <v>22</v>
      </c>
      <c r="D35" s="68" t="s">
        <v>23</v>
      </c>
      <c r="E35" s="68" t="s">
        <v>21</v>
      </c>
      <c r="F35" s="69" t="s">
        <v>24</v>
      </c>
      <c r="H35" s="141"/>
      <c r="I35" s="143"/>
      <c r="J35" s="68" t="s">
        <v>22</v>
      </c>
      <c r="K35" s="68" t="s">
        <v>23</v>
      </c>
      <c r="L35" s="68" t="s">
        <v>21</v>
      </c>
      <c r="M35" s="69" t="s">
        <v>24</v>
      </c>
      <c r="O35" s="141"/>
      <c r="P35" s="143"/>
      <c r="Q35" s="68" t="s">
        <v>22</v>
      </c>
      <c r="R35" s="68" t="s">
        <v>23</v>
      </c>
      <c r="S35" s="68" t="s">
        <v>21</v>
      </c>
      <c r="T35" s="69" t="s">
        <v>24</v>
      </c>
    </row>
    <row r="36" spans="1:20" x14ac:dyDescent="0.3">
      <c r="A36" s="97" t="s">
        <v>20</v>
      </c>
      <c r="B36" s="98"/>
      <c r="C36" s="1"/>
      <c r="D36" s="2"/>
      <c r="E36" s="3">
        <f>B34*30+E41</f>
        <v>2761200</v>
      </c>
      <c r="F36" s="9">
        <f>B34*31+F41</f>
        <v>2853240</v>
      </c>
      <c r="H36" s="152" t="s">
        <v>20</v>
      </c>
      <c r="I36" s="153"/>
      <c r="J36" s="1"/>
      <c r="K36" s="2"/>
      <c r="L36" s="3">
        <f>I34*30+L41</f>
        <v>2761200</v>
      </c>
      <c r="M36" s="9">
        <f>I34*31+M41</f>
        <v>2853240</v>
      </c>
      <c r="O36" s="152" t="s">
        <v>20</v>
      </c>
      <c r="P36" s="153"/>
      <c r="Q36" s="1"/>
      <c r="R36" s="2"/>
      <c r="S36" s="3">
        <f>P34*30+S41</f>
        <v>2761200</v>
      </c>
      <c r="T36" s="9">
        <f>P34*31+T41</f>
        <v>2853240</v>
      </c>
    </row>
    <row r="37" spans="1:20" x14ac:dyDescent="0.3">
      <c r="A37" s="70" t="s">
        <v>7</v>
      </c>
      <c r="B37" s="68" t="s">
        <v>25</v>
      </c>
      <c r="C37" s="1"/>
      <c r="D37" s="2"/>
      <c r="E37" s="3">
        <f>E38</f>
        <v>1949760</v>
      </c>
      <c r="F37" s="9">
        <f>F38</f>
        <v>2014752</v>
      </c>
      <c r="H37" s="70" t="s">
        <v>7</v>
      </c>
      <c r="I37" s="68" t="s">
        <v>25</v>
      </c>
      <c r="J37" s="1"/>
      <c r="K37" s="2"/>
      <c r="L37" s="3">
        <f>L38</f>
        <v>2144736</v>
      </c>
      <c r="M37" s="9">
        <f>M38</f>
        <v>2216227.1999999997</v>
      </c>
      <c r="O37" s="70" t="s">
        <v>7</v>
      </c>
      <c r="P37" s="68" t="s">
        <v>25</v>
      </c>
      <c r="Q37" s="1"/>
      <c r="R37" s="2"/>
      <c r="S37" s="3">
        <f>S38</f>
        <v>2242224</v>
      </c>
      <c r="T37" s="9">
        <f>T38</f>
        <v>2316964.8000000003</v>
      </c>
    </row>
    <row r="38" spans="1:20" x14ac:dyDescent="0.3">
      <c r="A38" s="70" t="s">
        <v>6</v>
      </c>
      <c r="B38" s="2" t="s">
        <v>15</v>
      </c>
      <c r="C38" s="4">
        <f>B34*0.8</f>
        <v>64992</v>
      </c>
      <c r="D38" s="2"/>
      <c r="E38" s="3">
        <f>C38*30</f>
        <v>1949760</v>
      </c>
      <c r="F38" s="9">
        <f>C38*31</f>
        <v>2014752</v>
      </c>
      <c r="H38" s="70" t="s">
        <v>6</v>
      </c>
      <c r="I38" s="36" t="s">
        <v>34</v>
      </c>
      <c r="J38" s="4">
        <f>I34*0.88</f>
        <v>71491.199999999997</v>
      </c>
      <c r="K38" s="2"/>
      <c r="L38" s="3">
        <f>J38*30</f>
        <v>2144736</v>
      </c>
      <c r="M38" s="9">
        <f>J38*31</f>
        <v>2216227.1999999997</v>
      </c>
      <c r="O38" s="70" t="s">
        <v>6</v>
      </c>
      <c r="P38" s="36" t="s">
        <v>35</v>
      </c>
      <c r="Q38" s="4">
        <f>P34*0.92</f>
        <v>74740.800000000003</v>
      </c>
      <c r="R38" s="2"/>
      <c r="S38" s="3">
        <f>Q38*30</f>
        <v>2242224</v>
      </c>
      <c r="T38" s="9">
        <f>Q38*31</f>
        <v>2316964.8000000003</v>
      </c>
    </row>
    <row r="39" spans="1:20" x14ac:dyDescent="0.3">
      <c r="A39" s="70" t="s">
        <v>26</v>
      </c>
      <c r="B39" s="68" t="s">
        <v>25</v>
      </c>
      <c r="C39" s="1"/>
      <c r="D39" s="2"/>
      <c r="E39" s="5">
        <f>E40+E41</f>
        <v>811440</v>
      </c>
      <c r="F39" s="10">
        <f>F40+F41</f>
        <v>838488</v>
      </c>
      <c r="H39" s="70" t="s">
        <v>26</v>
      </c>
      <c r="I39" s="68" t="s">
        <v>25</v>
      </c>
      <c r="J39" s="1"/>
      <c r="K39" s="2"/>
      <c r="L39" s="5">
        <f>L40+L41</f>
        <v>616464</v>
      </c>
      <c r="M39" s="10">
        <f>M40+M41</f>
        <v>637012.80000000005</v>
      </c>
      <c r="O39" s="70" t="s">
        <v>26</v>
      </c>
      <c r="P39" s="68" t="s">
        <v>25</v>
      </c>
      <c r="Q39" s="1"/>
      <c r="R39" s="2"/>
      <c r="S39" s="5">
        <f>S40+S41</f>
        <v>518976</v>
      </c>
      <c r="T39" s="10">
        <f>T40+T41</f>
        <v>536275.19999999995</v>
      </c>
    </row>
    <row r="40" spans="1:20" x14ac:dyDescent="0.3">
      <c r="A40" s="70" t="s">
        <v>6</v>
      </c>
      <c r="B40" s="2" t="s">
        <v>18</v>
      </c>
      <c r="C40" s="6">
        <f>B34*0.2</f>
        <v>16248</v>
      </c>
      <c r="D40" s="2"/>
      <c r="E40" s="3">
        <f>C40*30</f>
        <v>487440</v>
      </c>
      <c r="F40" s="9">
        <f>C40*31</f>
        <v>503688</v>
      </c>
      <c r="H40" s="70" t="s">
        <v>6</v>
      </c>
      <c r="I40" s="36" t="s">
        <v>32</v>
      </c>
      <c r="J40" s="6">
        <f>I34*0.12</f>
        <v>9748.7999999999993</v>
      </c>
      <c r="K40" s="2"/>
      <c r="L40" s="3">
        <f>J40*30</f>
        <v>292464</v>
      </c>
      <c r="M40" s="9">
        <f>J40*31</f>
        <v>302212.8</v>
      </c>
      <c r="O40" s="70" t="s">
        <v>6</v>
      </c>
      <c r="P40" s="36" t="s">
        <v>33</v>
      </c>
      <c r="Q40" s="6">
        <f>P34*0.08</f>
        <v>6499.2</v>
      </c>
      <c r="R40" s="2"/>
      <c r="S40" s="3">
        <f>Q40*30</f>
        <v>194976</v>
      </c>
      <c r="T40" s="9">
        <f>Q40*31</f>
        <v>201475.19999999998</v>
      </c>
    </row>
    <row r="41" spans="1:20" x14ac:dyDescent="0.3">
      <c r="A41" s="70"/>
      <c r="B41" s="2" t="s">
        <v>13</v>
      </c>
      <c r="C41" s="6">
        <v>10800</v>
      </c>
      <c r="D41" s="2"/>
      <c r="E41" s="7">
        <f>C41*30</f>
        <v>324000</v>
      </c>
      <c r="F41" s="11">
        <f>C41*31</f>
        <v>334800</v>
      </c>
      <c r="H41" s="70"/>
      <c r="I41" s="2" t="s">
        <v>13</v>
      </c>
      <c r="J41" s="6">
        <v>10800</v>
      </c>
      <c r="K41" s="2"/>
      <c r="L41" s="7">
        <f>J41*30</f>
        <v>324000</v>
      </c>
      <c r="M41" s="11">
        <f>J41*31</f>
        <v>334800</v>
      </c>
      <c r="O41" s="70"/>
      <c r="P41" s="2" t="s">
        <v>13</v>
      </c>
      <c r="Q41" s="6">
        <v>10800</v>
      </c>
      <c r="R41" s="2"/>
      <c r="S41" s="7">
        <f>Q41*30</f>
        <v>324000</v>
      </c>
      <c r="T41" s="11">
        <f>Q41*31</f>
        <v>334800</v>
      </c>
    </row>
    <row r="42" spans="1:20" x14ac:dyDescent="0.3">
      <c r="A42" s="12"/>
      <c r="B42" s="2" t="s">
        <v>14</v>
      </c>
      <c r="C42" s="1"/>
      <c r="D42" s="2"/>
      <c r="E42" s="2"/>
      <c r="F42" s="13"/>
      <c r="H42" s="12"/>
      <c r="I42" s="2" t="s">
        <v>14</v>
      </c>
      <c r="J42" s="1"/>
      <c r="K42" s="2"/>
      <c r="L42" s="2"/>
      <c r="M42" s="13"/>
      <c r="O42" s="12"/>
      <c r="P42" s="2" t="s">
        <v>14</v>
      </c>
      <c r="Q42" s="1"/>
      <c r="R42" s="2"/>
      <c r="S42" s="2"/>
      <c r="T42" s="13"/>
    </row>
    <row r="43" spans="1:20" x14ac:dyDescent="0.3">
      <c r="A43" s="14"/>
      <c r="B43" s="2" t="s">
        <v>0</v>
      </c>
      <c r="C43" s="1"/>
      <c r="D43" s="2"/>
      <c r="E43" s="2"/>
      <c r="F43" s="13"/>
      <c r="H43" s="74"/>
      <c r="I43" s="75" t="s">
        <v>0</v>
      </c>
      <c r="J43" s="76"/>
      <c r="K43" s="75"/>
      <c r="L43" s="75"/>
      <c r="M43" s="77"/>
      <c r="O43" s="14"/>
      <c r="P43" s="2" t="s">
        <v>0</v>
      </c>
      <c r="Q43" s="1"/>
      <c r="R43" s="2"/>
      <c r="S43" s="2"/>
      <c r="T43" s="13"/>
    </row>
    <row r="44" spans="1:20" ht="16.5" customHeight="1" x14ac:dyDescent="0.3">
      <c r="A44" s="107" t="s">
        <v>10</v>
      </c>
      <c r="B44" s="101">
        <v>74910</v>
      </c>
      <c r="C44" s="98" t="s">
        <v>3</v>
      </c>
      <c r="D44" s="98"/>
      <c r="E44" s="98"/>
      <c r="F44" s="102"/>
      <c r="H44" s="140" t="s">
        <v>8</v>
      </c>
      <c r="I44" s="142">
        <v>74910</v>
      </c>
      <c r="J44" s="144" t="s">
        <v>3</v>
      </c>
      <c r="K44" s="145"/>
      <c r="L44" s="145"/>
      <c r="M44" s="146"/>
      <c r="O44" s="140" t="s">
        <v>8</v>
      </c>
      <c r="P44" s="142">
        <v>74910</v>
      </c>
      <c r="Q44" s="144" t="s">
        <v>3</v>
      </c>
      <c r="R44" s="145"/>
      <c r="S44" s="145"/>
      <c r="T44" s="146"/>
    </row>
    <row r="45" spans="1:20" x14ac:dyDescent="0.3">
      <c r="A45" s="100"/>
      <c r="B45" s="101"/>
      <c r="C45" s="68" t="s">
        <v>22</v>
      </c>
      <c r="D45" s="68" t="s">
        <v>23</v>
      </c>
      <c r="E45" s="68" t="s">
        <v>21</v>
      </c>
      <c r="F45" s="69" t="s">
        <v>24</v>
      </c>
      <c r="H45" s="141"/>
      <c r="I45" s="143"/>
      <c r="J45" s="71" t="s">
        <v>22</v>
      </c>
      <c r="K45" s="71" t="s">
        <v>23</v>
      </c>
      <c r="L45" s="71" t="s">
        <v>21</v>
      </c>
      <c r="M45" s="72" t="s">
        <v>24</v>
      </c>
      <c r="O45" s="141"/>
      <c r="P45" s="143"/>
      <c r="Q45" s="68" t="s">
        <v>22</v>
      </c>
      <c r="R45" s="68" t="s">
        <v>23</v>
      </c>
      <c r="S45" s="68" t="s">
        <v>21</v>
      </c>
      <c r="T45" s="69" t="s">
        <v>24</v>
      </c>
    </row>
    <row r="46" spans="1:20" x14ac:dyDescent="0.3">
      <c r="A46" s="97" t="s">
        <v>20</v>
      </c>
      <c r="B46" s="98"/>
      <c r="C46" s="1"/>
      <c r="D46" s="2"/>
      <c r="E46" s="3">
        <f>B44*30+E51</f>
        <v>2571300</v>
      </c>
      <c r="F46" s="9">
        <f>B44*31+F51</f>
        <v>2657010</v>
      </c>
      <c r="H46" s="152" t="s">
        <v>20</v>
      </c>
      <c r="I46" s="153"/>
      <c r="J46" s="1"/>
      <c r="K46" s="2"/>
      <c r="L46" s="3">
        <f>I44*30+L51</f>
        <v>2571300</v>
      </c>
      <c r="M46" s="9">
        <f>I44*31+M51</f>
        <v>2657010</v>
      </c>
      <c r="O46" s="152" t="s">
        <v>20</v>
      </c>
      <c r="P46" s="153"/>
      <c r="Q46" s="1"/>
      <c r="R46" s="2"/>
      <c r="S46" s="3">
        <f>P44*30+S51</f>
        <v>2571300</v>
      </c>
      <c r="T46" s="9">
        <f>P44*31+T51</f>
        <v>2657010</v>
      </c>
    </row>
    <row r="47" spans="1:20" x14ac:dyDescent="0.3">
      <c r="A47" s="70" t="s">
        <v>7</v>
      </c>
      <c r="B47" s="68" t="s">
        <v>25</v>
      </c>
      <c r="C47" s="1"/>
      <c r="D47" s="2"/>
      <c r="E47" s="3">
        <f>E48</f>
        <v>1797840</v>
      </c>
      <c r="F47" s="9">
        <f>F48</f>
        <v>1857768</v>
      </c>
      <c r="H47" s="73" t="s">
        <v>7</v>
      </c>
      <c r="I47" s="71" t="s">
        <v>25</v>
      </c>
      <c r="J47" s="1"/>
      <c r="K47" s="2"/>
      <c r="L47" s="3">
        <f>L48</f>
        <v>1977624</v>
      </c>
      <c r="M47" s="9">
        <f>M48</f>
        <v>2043544.8</v>
      </c>
      <c r="O47" s="70" t="s">
        <v>7</v>
      </c>
      <c r="P47" s="68" t="s">
        <v>25</v>
      </c>
      <c r="Q47" s="1"/>
      <c r="R47" s="2"/>
      <c r="S47" s="3">
        <f>S48</f>
        <v>2067516</v>
      </c>
      <c r="T47" s="9">
        <f>T48</f>
        <v>2136433.1999999997</v>
      </c>
    </row>
    <row r="48" spans="1:20" x14ac:dyDescent="0.3">
      <c r="A48" s="70" t="s">
        <v>6</v>
      </c>
      <c r="B48" s="2" t="s">
        <v>15</v>
      </c>
      <c r="C48" s="4">
        <f>B44*0.8</f>
        <v>59928</v>
      </c>
      <c r="D48" s="2"/>
      <c r="E48" s="3">
        <f>C48*30</f>
        <v>1797840</v>
      </c>
      <c r="F48" s="9">
        <f>C48*31</f>
        <v>1857768</v>
      </c>
      <c r="H48" s="73" t="s">
        <v>6</v>
      </c>
      <c r="I48" s="36" t="s">
        <v>34</v>
      </c>
      <c r="J48" s="4">
        <f>I44*0.88</f>
        <v>65920.800000000003</v>
      </c>
      <c r="K48" s="2"/>
      <c r="L48" s="3">
        <f>J48*30</f>
        <v>1977624</v>
      </c>
      <c r="M48" s="9">
        <f>J48*31</f>
        <v>2043544.8</v>
      </c>
      <c r="O48" s="70" t="s">
        <v>6</v>
      </c>
      <c r="P48" s="36" t="s">
        <v>35</v>
      </c>
      <c r="Q48" s="4">
        <f>P44*0.92</f>
        <v>68917.2</v>
      </c>
      <c r="R48" s="2"/>
      <c r="S48" s="3">
        <f>Q48*30</f>
        <v>2067516</v>
      </c>
      <c r="T48" s="9">
        <f>Q48*31</f>
        <v>2136433.1999999997</v>
      </c>
    </row>
    <row r="49" spans="1:20" x14ac:dyDescent="0.3">
      <c r="A49" s="70" t="s">
        <v>26</v>
      </c>
      <c r="B49" s="68" t="s">
        <v>25</v>
      </c>
      <c r="C49" s="1"/>
      <c r="D49" s="2"/>
      <c r="E49" s="5">
        <f>E50+E51</f>
        <v>773460</v>
      </c>
      <c r="F49" s="10">
        <f>F50+F51</f>
        <v>799242</v>
      </c>
      <c r="H49" s="73" t="s">
        <v>26</v>
      </c>
      <c r="I49" s="71" t="s">
        <v>25</v>
      </c>
      <c r="J49" s="1"/>
      <c r="K49" s="2"/>
      <c r="L49" s="5">
        <f>L50+L51</f>
        <v>593676</v>
      </c>
      <c r="M49" s="10">
        <f>M50+M51</f>
        <v>613465.19999999995</v>
      </c>
      <c r="O49" s="70" t="s">
        <v>26</v>
      </c>
      <c r="P49" s="68" t="s">
        <v>25</v>
      </c>
      <c r="Q49" s="1"/>
      <c r="R49" s="2"/>
      <c r="S49" s="5">
        <f>S50+S51</f>
        <v>503784</v>
      </c>
      <c r="T49" s="10">
        <f>T50+T51</f>
        <v>520576.80000000005</v>
      </c>
    </row>
    <row r="50" spans="1:20" x14ac:dyDescent="0.3">
      <c r="A50" s="70" t="s">
        <v>6</v>
      </c>
      <c r="B50" s="2" t="s">
        <v>18</v>
      </c>
      <c r="C50" s="6">
        <f>B44*0.2</f>
        <v>14982</v>
      </c>
      <c r="D50" s="2"/>
      <c r="E50" s="3">
        <f>C50*30</f>
        <v>449460</v>
      </c>
      <c r="F50" s="9">
        <f>C50*31</f>
        <v>464442</v>
      </c>
      <c r="H50" s="73" t="s">
        <v>6</v>
      </c>
      <c r="I50" s="36" t="s">
        <v>32</v>
      </c>
      <c r="J50" s="6">
        <f>I44*0.12</f>
        <v>8989.1999999999989</v>
      </c>
      <c r="K50" s="2"/>
      <c r="L50" s="3">
        <f>J50*30</f>
        <v>269675.99999999994</v>
      </c>
      <c r="M50" s="9">
        <f>J50*31</f>
        <v>278665.19999999995</v>
      </c>
      <c r="O50" s="70" t="s">
        <v>6</v>
      </c>
      <c r="P50" s="36" t="s">
        <v>33</v>
      </c>
      <c r="Q50" s="6">
        <f>P44*0.08</f>
        <v>5992.8</v>
      </c>
      <c r="R50" s="2"/>
      <c r="S50" s="3">
        <f>Q50*30</f>
        <v>179784</v>
      </c>
      <c r="T50" s="9">
        <f>Q50*31</f>
        <v>185776.80000000002</v>
      </c>
    </row>
    <row r="51" spans="1:20" x14ac:dyDescent="0.3">
      <c r="A51" s="70"/>
      <c r="B51" s="2" t="s">
        <v>13</v>
      </c>
      <c r="C51" s="6">
        <v>10800</v>
      </c>
      <c r="D51" s="2"/>
      <c r="E51" s="7">
        <f>C51*30</f>
        <v>324000</v>
      </c>
      <c r="F51" s="11">
        <f>C51*31</f>
        <v>334800</v>
      </c>
      <c r="H51" s="73"/>
      <c r="I51" s="2" t="s">
        <v>13</v>
      </c>
      <c r="J51" s="6">
        <v>10800</v>
      </c>
      <c r="K51" s="2"/>
      <c r="L51" s="7">
        <f>J51*30</f>
        <v>324000</v>
      </c>
      <c r="M51" s="11">
        <f>J51*31</f>
        <v>334800</v>
      </c>
      <c r="O51" s="70"/>
      <c r="P51" s="2" t="s">
        <v>13</v>
      </c>
      <c r="Q51" s="6">
        <v>10800</v>
      </c>
      <c r="R51" s="2"/>
      <c r="S51" s="7">
        <f>Q51*30</f>
        <v>324000</v>
      </c>
      <c r="T51" s="11">
        <f>Q51*31</f>
        <v>334800</v>
      </c>
    </row>
    <row r="52" spans="1:20" x14ac:dyDescent="0.3">
      <c r="A52" s="12"/>
      <c r="B52" s="2" t="s">
        <v>14</v>
      </c>
      <c r="C52" s="1"/>
      <c r="D52" s="2"/>
      <c r="E52" s="2"/>
      <c r="F52" s="13"/>
      <c r="H52" s="12"/>
      <c r="I52" s="2" t="s">
        <v>14</v>
      </c>
      <c r="J52" s="1"/>
      <c r="K52" s="2"/>
      <c r="L52" s="2"/>
      <c r="M52" s="13"/>
      <c r="O52" s="12"/>
      <c r="P52" s="2" t="s">
        <v>14</v>
      </c>
      <c r="Q52" s="1"/>
      <c r="R52" s="2"/>
      <c r="S52" s="2"/>
      <c r="T52" s="13"/>
    </row>
    <row r="53" spans="1:20" ht="17.25" thickBot="1" x14ac:dyDescent="0.35">
      <c r="A53" s="15"/>
      <c r="B53" s="16" t="s">
        <v>0</v>
      </c>
      <c r="C53" s="17"/>
      <c r="D53" s="16"/>
      <c r="E53" s="16"/>
      <c r="F53" s="18"/>
      <c r="H53" s="15"/>
      <c r="I53" s="16" t="s">
        <v>0</v>
      </c>
      <c r="J53" s="17"/>
      <c r="K53" s="16"/>
      <c r="L53" s="16"/>
      <c r="M53" s="29" t="s">
        <v>31</v>
      </c>
      <c r="O53" s="15"/>
      <c r="P53" s="16" t="s">
        <v>0</v>
      </c>
      <c r="Q53" s="17"/>
      <c r="R53" s="16"/>
      <c r="S53" s="16"/>
      <c r="T53" s="29" t="s">
        <v>31</v>
      </c>
    </row>
    <row r="54" spans="1:20" x14ac:dyDescent="0.3">
      <c r="A54" s="158" t="s">
        <v>44</v>
      </c>
      <c r="B54" s="159"/>
      <c r="C54" s="159"/>
      <c r="D54" s="159"/>
      <c r="E54" s="159"/>
      <c r="F54" s="160"/>
      <c r="H54" s="167" t="s">
        <v>45</v>
      </c>
      <c r="I54" s="168"/>
      <c r="J54" s="168"/>
      <c r="K54" s="168"/>
      <c r="L54" s="168"/>
      <c r="M54" s="169"/>
      <c r="O54" s="91" t="s">
        <v>46</v>
      </c>
      <c r="P54" s="92"/>
      <c r="Q54" s="92"/>
      <c r="R54" s="92"/>
      <c r="S54" s="92"/>
      <c r="T54" s="93"/>
    </row>
    <row r="55" spans="1:20" ht="17.25" thickBot="1" x14ac:dyDescent="0.35">
      <c r="A55" s="161"/>
      <c r="B55" s="162"/>
      <c r="C55" s="162"/>
      <c r="D55" s="162"/>
      <c r="E55" s="162"/>
      <c r="F55" s="163"/>
      <c r="H55" s="88"/>
      <c r="I55" s="89"/>
      <c r="J55" s="89"/>
      <c r="K55" s="89"/>
      <c r="L55" s="89"/>
      <c r="M55" s="90"/>
      <c r="O55" s="94"/>
      <c r="P55" s="95"/>
      <c r="Q55" s="95"/>
      <c r="R55" s="95"/>
      <c r="S55" s="95"/>
      <c r="T55" s="96"/>
    </row>
    <row r="92" spans="11:16" ht="17.25" thickBot="1" x14ac:dyDescent="0.35"/>
    <row r="93" spans="11:16" x14ac:dyDescent="0.3">
      <c r="K93" s="154" t="s">
        <v>41</v>
      </c>
      <c r="L93" s="155"/>
      <c r="M93" s="155"/>
      <c r="N93" s="155"/>
      <c r="O93" s="155"/>
      <c r="P93" s="156"/>
    </row>
    <row r="94" spans="11:16" ht="17.25" thickBot="1" x14ac:dyDescent="0.35">
      <c r="K94" s="164" t="s">
        <v>42</v>
      </c>
      <c r="L94" s="165"/>
      <c r="M94" s="165" t="s">
        <v>43</v>
      </c>
      <c r="N94" s="165"/>
      <c r="O94" s="165"/>
      <c r="P94" s="166"/>
    </row>
  </sheetData>
  <mergeCells count="69">
    <mergeCell ref="J44:M44"/>
    <mergeCell ref="H46:I46"/>
    <mergeCell ref="H34:H35"/>
    <mergeCell ref="Q34:T34"/>
    <mergeCell ref="O36:P36"/>
    <mergeCell ref="O44:O45"/>
    <mergeCell ref="P44:P45"/>
    <mergeCell ref="Q44:T44"/>
    <mergeCell ref="I34:I35"/>
    <mergeCell ref="J34:M34"/>
    <mergeCell ref="K94:L94"/>
    <mergeCell ref="M94:P94"/>
    <mergeCell ref="J11:M11"/>
    <mergeCell ref="J21:M21"/>
    <mergeCell ref="O11:O12"/>
    <mergeCell ref="P11:P12"/>
    <mergeCell ref="H54:M55"/>
    <mergeCell ref="O34:O35"/>
    <mergeCell ref="P34:P35"/>
    <mergeCell ref="O46:P46"/>
    <mergeCell ref="O54:T55"/>
    <mergeCell ref="H36:I36"/>
    <mergeCell ref="H44:H45"/>
    <mergeCell ref="I44:I45"/>
    <mergeCell ref="Q11:T11"/>
    <mergeCell ref="O13:P13"/>
    <mergeCell ref="A13:B13"/>
    <mergeCell ref="H13:I13"/>
    <mergeCell ref="A21:A22"/>
    <mergeCell ref="B21:B22"/>
    <mergeCell ref="C21:F21"/>
    <mergeCell ref="H21:H22"/>
    <mergeCell ref="I21:I22"/>
    <mergeCell ref="A23:B23"/>
    <mergeCell ref="H23:I23"/>
    <mergeCell ref="A31:F32"/>
    <mergeCell ref="H31:M32"/>
    <mergeCell ref="K93:P93"/>
    <mergeCell ref="O23:P23"/>
    <mergeCell ref="O31:T32"/>
    <mergeCell ref="A34:A35"/>
    <mergeCell ref="B34:B35"/>
    <mergeCell ref="C34:F34"/>
    <mergeCell ref="A54:F55"/>
    <mergeCell ref="A36:B36"/>
    <mergeCell ref="A44:A45"/>
    <mergeCell ref="B44:B45"/>
    <mergeCell ref="C44:F44"/>
    <mergeCell ref="A46:B46"/>
    <mergeCell ref="A3:B3"/>
    <mergeCell ref="H3:I3"/>
    <mergeCell ref="A11:A12"/>
    <mergeCell ref="B11:B12"/>
    <mergeCell ref="C11:F11"/>
    <mergeCell ref="H11:H12"/>
    <mergeCell ref="I11:I12"/>
    <mergeCell ref="A1:A2"/>
    <mergeCell ref="B1:B2"/>
    <mergeCell ref="C1:F1"/>
    <mergeCell ref="H1:H2"/>
    <mergeCell ref="I1:I2"/>
    <mergeCell ref="O21:O22"/>
    <mergeCell ref="P21:P22"/>
    <mergeCell ref="Q21:T21"/>
    <mergeCell ref="J1:M1"/>
    <mergeCell ref="O1:O2"/>
    <mergeCell ref="P1:P2"/>
    <mergeCell ref="Q1:T1"/>
    <mergeCell ref="O3:P3"/>
  </mergeCells>
  <phoneticPr fontId="6" type="noConversion"/>
  <printOptions horizontalCentered="1"/>
  <pageMargins left="0.19685039370078741" right="0.11811023622047245" top="0.74" bottom="0.75" header="0.31496062992125984" footer="0.32"/>
  <pageSetup paperSize="9" scale="52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94"/>
  <sheetViews>
    <sheetView tabSelected="1" topLeftCell="A15" zoomScale="70" zoomScaleNormal="70" workbookViewId="0">
      <selection activeCell="C43" sqref="C43"/>
    </sheetView>
  </sheetViews>
  <sheetFormatPr defaultColWidth="8.875" defaultRowHeight="16.5" x14ac:dyDescent="0.3"/>
  <cols>
    <col min="1" max="1" width="10.625" customWidth="1"/>
    <col min="2" max="2" width="25" customWidth="1"/>
    <col min="3" max="3" width="9.375" bestFit="1" customWidth="1"/>
    <col min="4" max="4" width="4.5" customWidth="1"/>
    <col min="5" max="6" width="12.5" customWidth="1"/>
    <col min="7" max="7" width="3.75" customWidth="1"/>
    <col min="8" max="8" width="10.625" customWidth="1"/>
    <col min="9" max="9" width="25" customWidth="1"/>
    <col min="10" max="10" width="9.375" bestFit="1" customWidth="1"/>
    <col min="11" max="11" width="4.5" customWidth="1"/>
    <col min="12" max="13" width="12.5" customWidth="1"/>
    <col min="14" max="14" width="3.75" customWidth="1"/>
    <col min="15" max="15" width="10.625" customWidth="1"/>
    <col min="16" max="16" width="25" customWidth="1"/>
    <col min="17" max="17" width="9.375" bestFit="1" customWidth="1"/>
    <col min="18" max="18" width="4.5" customWidth="1"/>
    <col min="19" max="20" width="12.5" customWidth="1"/>
    <col min="22" max="22" width="10.625" customWidth="1"/>
    <col min="23" max="23" width="25" customWidth="1"/>
    <col min="24" max="24" width="9.875" bestFit="1" customWidth="1"/>
    <col min="25" max="25" width="4.5" customWidth="1"/>
    <col min="26" max="27" width="12.5" customWidth="1"/>
  </cols>
  <sheetData>
    <row r="1" spans="1:20" ht="16.5" customHeight="1" x14ac:dyDescent="0.3">
      <c r="A1" s="117" t="s">
        <v>30</v>
      </c>
      <c r="B1" s="104">
        <v>74850</v>
      </c>
      <c r="C1" s="105" t="s">
        <v>3</v>
      </c>
      <c r="D1" s="105"/>
      <c r="E1" s="105"/>
      <c r="F1" s="106"/>
      <c r="H1" s="150" t="s">
        <v>2</v>
      </c>
      <c r="I1" s="151">
        <v>74850</v>
      </c>
      <c r="J1" s="147" t="s">
        <v>3</v>
      </c>
      <c r="K1" s="148"/>
      <c r="L1" s="148"/>
      <c r="M1" s="149"/>
      <c r="N1" s="67"/>
      <c r="O1" s="150" t="s">
        <v>2</v>
      </c>
      <c r="P1" s="151">
        <v>74850</v>
      </c>
      <c r="Q1" s="147" t="s">
        <v>3</v>
      </c>
      <c r="R1" s="148"/>
      <c r="S1" s="148"/>
      <c r="T1" s="149"/>
    </row>
    <row r="2" spans="1:20" x14ac:dyDescent="0.3">
      <c r="A2" s="100"/>
      <c r="B2" s="101"/>
      <c r="C2" s="78" t="s">
        <v>22</v>
      </c>
      <c r="D2" s="25" t="s">
        <v>23</v>
      </c>
      <c r="E2" s="78" t="s">
        <v>21</v>
      </c>
      <c r="F2" s="79" t="s">
        <v>24</v>
      </c>
      <c r="H2" s="141"/>
      <c r="I2" s="143"/>
      <c r="J2" s="78" t="s">
        <v>22</v>
      </c>
      <c r="K2" s="25" t="s">
        <v>23</v>
      </c>
      <c r="L2" s="78" t="s">
        <v>21</v>
      </c>
      <c r="M2" s="79" t="s">
        <v>24</v>
      </c>
      <c r="N2" s="67"/>
      <c r="O2" s="141"/>
      <c r="P2" s="143"/>
      <c r="Q2" s="82" t="s">
        <v>22</v>
      </c>
      <c r="R2" s="25" t="s">
        <v>23</v>
      </c>
      <c r="S2" s="82" t="s">
        <v>21</v>
      </c>
      <c r="T2" s="83" t="s">
        <v>24</v>
      </c>
    </row>
    <row r="3" spans="1:20" x14ac:dyDescent="0.3">
      <c r="A3" s="97" t="s">
        <v>20</v>
      </c>
      <c r="B3" s="98"/>
      <c r="C3" s="1"/>
      <c r="D3" s="2"/>
      <c r="E3" s="3">
        <f>B1*30+E8</f>
        <v>2569500</v>
      </c>
      <c r="F3" s="9">
        <f>B1*31+F8</f>
        <v>2655150</v>
      </c>
      <c r="H3" s="152" t="s">
        <v>20</v>
      </c>
      <c r="I3" s="153"/>
      <c r="J3" s="1"/>
      <c r="K3" s="2"/>
      <c r="L3" s="3">
        <f>I1*30+L8</f>
        <v>2569500</v>
      </c>
      <c r="M3" s="9">
        <f>I1*31+M8</f>
        <v>2655150</v>
      </c>
      <c r="N3" s="67"/>
      <c r="O3" s="152" t="s">
        <v>20</v>
      </c>
      <c r="P3" s="153"/>
      <c r="Q3" s="1"/>
      <c r="R3" s="2"/>
      <c r="S3" s="3">
        <f>P1*30+S8</f>
        <v>2569500</v>
      </c>
      <c r="T3" s="9">
        <f>P1*31+T8</f>
        <v>2655150</v>
      </c>
    </row>
    <row r="4" spans="1:20" x14ac:dyDescent="0.3">
      <c r="A4" s="80" t="s">
        <v>7</v>
      </c>
      <c r="B4" s="78" t="s">
        <v>25</v>
      </c>
      <c r="C4" s="1"/>
      <c r="D4" s="2"/>
      <c r="E4" s="3">
        <f>E5</f>
        <v>1796400</v>
      </c>
      <c r="F4" s="9">
        <f>F5</f>
        <v>1856280</v>
      </c>
      <c r="H4" s="80" t="s">
        <v>7</v>
      </c>
      <c r="I4" s="78" t="s">
        <v>25</v>
      </c>
      <c r="J4" s="1"/>
      <c r="K4" s="2"/>
      <c r="L4" s="3">
        <f>L5</f>
        <v>1976040</v>
      </c>
      <c r="M4" s="9">
        <f>M5</f>
        <v>2041908</v>
      </c>
      <c r="N4" s="67"/>
      <c r="O4" s="81" t="s">
        <v>7</v>
      </c>
      <c r="P4" s="82" t="s">
        <v>25</v>
      </c>
      <c r="Q4" s="1"/>
      <c r="R4" s="2"/>
      <c r="S4" s="3">
        <f>S5</f>
        <v>2065860</v>
      </c>
      <c r="T4" s="9">
        <f>T5</f>
        <v>2134722</v>
      </c>
    </row>
    <row r="5" spans="1:20" x14ac:dyDescent="0.3">
      <c r="A5" s="80" t="s">
        <v>6</v>
      </c>
      <c r="B5" s="2" t="s">
        <v>15</v>
      </c>
      <c r="C5" s="4">
        <f>B1*0.8</f>
        <v>59880</v>
      </c>
      <c r="D5" s="2"/>
      <c r="E5" s="3">
        <f>C5*30</f>
        <v>1796400</v>
      </c>
      <c r="F5" s="9">
        <f>C5*31</f>
        <v>1856280</v>
      </c>
      <c r="H5" s="80" t="s">
        <v>6</v>
      </c>
      <c r="I5" s="36" t="s">
        <v>34</v>
      </c>
      <c r="J5" s="4">
        <f>I1*0.88</f>
        <v>65868</v>
      </c>
      <c r="K5" s="2"/>
      <c r="L5" s="3">
        <f>J5*30</f>
        <v>1976040</v>
      </c>
      <c r="M5" s="9">
        <f>J5*31</f>
        <v>2041908</v>
      </c>
      <c r="N5" s="67"/>
      <c r="O5" s="81" t="s">
        <v>6</v>
      </c>
      <c r="P5" s="36" t="s">
        <v>35</v>
      </c>
      <c r="Q5" s="4">
        <f>P1*0.92</f>
        <v>68862</v>
      </c>
      <c r="R5" s="2"/>
      <c r="S5" s="3">
        <f>Q5*30</f>
        <v>2065860</v>
      </c>
      <c r="T5" s="9">
        <f>Q5*31</f>
        <v>2134722</v>
      </c>
    </row>
    <row r="6" spans="1:20" x14ac:dyDescent="0.3">
      <c r="A6" s="80" t="s">
        <v>26</v>
      </c>
      <c r="B6" s="78" t="s">
        <v>25</v>
      </c>
      <c r="C6" s="1"/>
      <c r="D6" s="2"/>
      <c r="E6" s="5">
        <f>E7+E8</f>
        <v>773100</v>
      </c>
      <c r="F6" s="10">
        <f>F7+F8</f>
        <v>798870</v>
      </c>
      <c r="H6" s="80" t="s">
        <v>26</v>
      </c>
      <c r="I6" s="78" t="s">
        <v>25</v>
      </c>
      <c r="J6" s="1"/>
      <c r="K6" s="2"/>
      <c r="L6" s="5">
        <f>L7+L8</f>
        <v>593460</v>
      </c>
      <c r="M6" s="10">
        <f>M7+M8</f>
        <v>613242</v>
      </c>
      <c r="N6" s="67"/>
      <c r="O6" s="81" t="s">
        <v>26</v>
      </c>
      <c r="P6" s="82" t="s">
        <v>25</v>
      </c>
      <c r="Q6" s="1"/>
      <c r="R6" s="2"/>
      <c r="S6" s="5">
        <f>S7+S8</f>
        <v>503640</v>
      </c>
      <c r="T6" s="10">
        <f>T7+T8</f>
        <v>520428</v>
      </c>
    </row>
    <row r="7" spans="1:20" x14ac:dyDescent="0.3">
      <c r="A7" s="80" t="s">
        <v>6</v>
      </c>
      <c r="B7" s="2" t="s">
        <v>18</v>
      </c>
      <c r="C7" s="6">
        <f>B1*0.2</f>
        <v>14970</v>
      </c>
      <c r="D7" s="2"/>
      <c r="E7" s="3">
        <f>C7*30</f>
        <v>449100</v>
      </c>
      <c r="F7" s="9">
        <f>C7*31</f>
        <v>464070</v>
      </c>
      <c r="H7" s="80" t="s">
        <v>6</v>
      </c>
      <c r="I7" s="36" t="s">
        <v>32</v>
      </c>
      <c r="J7" s="6">
        <f>I1*0.12</f>
        <v>8982</v>
      </c>
      <c r="K7" s="2"/>
      <c r="L7" s="3">
        <f>J7*30</f>
        <v>269460</v>
      </c>
      <c r="M7" s="9">
        <f>J7*31</f>
        <v>278442</v>
      </c>
      <c r="N7" s="67"/>
      <c r="O7" s="81" t="s">
        <v>6</v>
      </c>
      <c r="P7" s="36" t="s">
        <v>33</v>
      </c>
      <c r="Q7" s="6">
        <f>P1*0.08</f>
        <v>5988</v>
      </c>
      <c r="R7" s="2"/>
      <c r="S7" s="3">
        <f>Q7*30</f>
        <v>179640</v>
      </c>
      <c r="T7" s="9">
        <f>Q7*31</f>
        <v>185628</v>
      </c>
    </row>
    <row r="8" spans="1:20" x14ac:dyDescent="0.3">
      <c r="A8" s="80"/>
      <c r="B8" s="2" t="s">
        <v>13</v>
      </c>
      <c r="C8" s="6">
        <v>10800</v>
      </c>
      <c r="D8" s="2"/>
      <c r="E8" s="7">
        <f>C8*30</f>
        <v>324000</v>
      </c>
      <c r="F8" s="11">
        <f>C8*31</f>
        <v>334800</v>
      </c>
      <c r="H8" s="80"/>
      <c r="I8" s="2" t="s">
        <v>13</v>
      </c>
      <c r="J8" s="6">
        <v>10800</v>
      </c>
      <c r="K8" s="2"/>
      <c r="L8" s="7">
        <f>J8*30</f>
        <v>324000</v>
      </c>
      <c r="M8" s="11">
        <f>J8*31</f>
        <v>334800</v>
      </c>
      <c r="N8" s="67"/>
      <c r="O8" s="81"/>
      <c r="P8" s="2" t="s">
        <v>13</v>
      </c>
      <c r="Q8" s="6">
        <v>10800</v>
      </c>
      <c r="R8" s="2"/>
      <c r="S8" s="7">
        <f>Q8*30</f>
        <v>324000</v>
      </c>
      <c r="T8" s="11">
        <f>Q8*31</f>
        <v>334800</v>
      </c>
    </row>
    <row r="9" spans="1:20" x14ac:dyDescent="0.3">
      <c r="A9" s="12"/>
      <c r="B9" s="2" t="s">
        <v>14</v>
      </c>
      <c r="C9" s="1"/>
      <c r="D9" s="2"/>
      <c r="E9" s="2"/>
      <c r="F9" s="13"/>
      <c r="H9" s="12"/>
      <c r="I9" s="2" t="s">
        <v>14</v>
      </c>
      <c r="J9" s="1"/>
      <c r="K9" s="2"/>
      <c r="L9" s="2"/>
      <c r="M9" s="13"/>
      <c r="N9" s="67"/>
      <c r="O9" s="12"/>
      <c r="P9" s="2" t="s">
        <v>14</v>
      </c>
      <c r="Q9" s="1"/>
      <c r="R9" s="2"/>
      <c r="S9" s="2"/>
      <c r="T9" s="13"/>
    </row>
    <row r="10" spans="1:20" x14ac:dyDescent="0.3">
      <c r="A10" s="14"/>
      <c r="B10" s="2" t="s">
        <v>0</v>
      </c>
      <c r="C10" s="1"/>
      <c r="D10" s="2"/>
      <c r="E10" s="2"/>
      <c r="F10" s="13"/>
      <c r="H10" s="14"/>
      <c r="I10" s="2" t="s">
        <v>0</v>
      </c>
      <c r="J10" s="1"/>
      <c r="K10" s="2"/>
      <c r="L10" s="2"/>
      <c r="M10" s="13"/>
      <c r="N10" s="67"/>
      <c r="O10" s="14"/>
      <c r="P10" s="2" t="s">
        <v>0</v>
      </c>
      <c r="Q10" s="1"/>
      <c r="R10" s="2"/>
      <c r="S10" s="2"/>
      <c r="T10" s="13"/>
    </row>
    <row r="11" spans="1:20" ht="16.5" customHeight="1" x14ac:dyDescent="0.3">
      <c r="A11" s="107" t="s">
        <v>9</v>
      </c>
      <c r="B11" s="101">
        <v>69450</v>
      </c>
      <c r="C11" s="98" t="s">
        <v>3</v>
      </c>
      <c r="D11" s="98"/>
      <c r="E11" s="98"/>
      <c r="F11" s="102"/>
      <c r="H11" s="140" t="s">
        <v>4</v>
      </c>
      <c r="I11" s="142">
        <v>69450</v>
      </c>
      <c r="J11" s="144" t="s">
        <v>3</v>
      </c>
      <c r="K11" s="145"/>
      <c r="L11" s="145"/>
      <c r="M11" s="146"/>
      <c r="N11" s="67"/>
      <c r="O11" s="140" t="s">
        <v>4</v>
      </c>
      <c r="P11" s="142">
        <v>69450</v>
      </c>
      <c r="Q11" s="144" t="s">
        <v>3</v>
      </c>
      <c r="R11" s="145"/>
      <c r="S11" s="145"/>
      <c r="T11" s="146"/>
    </row>
    <row r="12" spans="1:20" x14ac:dyDescent="0.3">
      <c r="A12" s="100"/>
      <c r="B12" s="101"/>
      <c r="C12" s="78" t="s">
        <v>22</v>
      </c>
      <c r="D12" s="78" t="s">
        <v>23</v>
      </c>
      <c r="E12" s="78" t="s">
        <v>21</v>
      </c>
      <c r="F12" s="79" t="s">
        <v>24</v>
      </c>
      <c r="H12" s="141"/>
      <c r="I12" s="143"/>
      <c r="J12" s="78" t="s">
        <v>22</v>
      </c>
      <c r="K12" s="78" t="s">
        <v>23</v>
      </c>
      <c r="L12" s="78" t="s">
        <v>21</v>
      </c>
      <c r="M12" s="79" t="s">
        <v>24</v>
      </c>
      <c r="N12" s="67"/>
      <c r="O12" s="141"/>
      <c r="P12" s="143"/>
      <c r="Q12" s="82" t="s">
        <v>22</v>
      </c>
      <c r="R12" s="82" t="s">
        <v>23</v>
      </c>
      <c r="S12" s="82" t="s">
        <v>21</v>
      </c>
      <c r="T12" s="83" t="s">
        <v>24</v>
      </c>
    </row>
    <row r="13" spans="1:20" x14ac:dyDescent="0.3">
      <c r="A13" s="97" t="s">
        <v>20</v>
      </c>
      <c r="B13" s="98"/>
      <c r="C13" s="1"/>
      <c r="D13" s="2"/>
      <c r="E13" s="3">
        <f>B11*30+E18</f>
        <v>2407500</v>
      </c>
      <c r="F13" s="9">
        <f>B11*31+F18</f>
        <v>2487750</v>
      </c>
      <c r="H13" s="152" t="s">
        <v>20</v>
      </c>
      <c r="I13" s="153"/>
      <c r="J13" s="1"/>
      <c r="K13" s="2"/>
      <c r="L13" s="3">
        <f>I11*30+L18</f>
        <v>2407500</v>
      </c>
      <c r="M13" s="9">
        <f>I11*31+M18</f>
        <v>2487750</v>
      </c>
      <c r="N13" s="67"/>
      <c r="O13" s="152" t="s">
        <v>20</v>
      </c>
      <c r="P13" s="153"/>
      <c r="Q13" s="1"/>
      <c r="R13" s="2"/>
      <c r="S13" s="3">
        <f>P11*30+S18</f>
        <v>2407500</v>
      </c>
      <c r="T13" s="9">
        <f>P11*31+T18</f>
        <v>2487750</v>
      </c>
    </row>
    <row r="14" spans="1:20" x14ac:dyDescent="0.3">
      <c r="A14" s="80" t="s">
        <v>7</v>
      </c>
      <c r="B14" s="78" t="s">
        <v>25</v>
      </c>
      <c r="C14" s="1"/>
      <c r="D14" s="2"/>
      <c r="E14" s="3">
        <f>E15</f>
        <v>1666800</v>
      </c>
      <c r="F14" s="9">
        <f>F15</f>
        <v>1722360</v>
      </c>
      <c r="H14" s="80" t="s">
        <v>7</v>
      </c>
      <c r="I14" s="78" t="s">
        <v>25</v>
      </c>
      <c r="J14" s="1"/>
      <c r="K14" s="2"/>
      <c r="L14" s="3">
        <f>L15</f>
        <v>1833480</v>
      </c>
      <c r="M14" s="9">
        <f>M15</f>
        <v>1894596</v>
      </c>
      <c r="N14" s="67"/>
      <c r="O14" s="81" t="s">
        <v>7</v>
      </c>
      <c r="P14" s="82" t="s">
        <v>25</v>
      </c>
      <c r="Q14" s="1"/>
      <c r="R14" s="2"/>
      <c r="S14" s="3">
        <f>S15</f>
        <v>1916820</v>
      </c>
      <c r="T14" s="9">
        <f>T15</f>
        <v>1980714</v>
      </c>
    </row>
    <row r="15" spans="1:20" x14ac:dyDescent="0.3">
      <c r="A15" s="80" t="s">
        <v>6</v>
      </c>
      <c r="B15" s="2" t="s">
        <v>15</v>
      </c>
      <c r="C15" s="4">
        <f>B11*0.8</f>
        <v>55560</v>
      </c>
      <c r="D15" s="2"/>
      <c r="E15" s="3">
        <f>C15*30</f>
        <v>1666800</v>
      </c>
      <c r="F15" s="9">
        <f>C15*31</f>
        <v>1722360</v>
      </c>
      <c r="H15" s="80" t="s">
        <v>6</v>
      </c>
      <c r="I15" s="36" t="s">
        <v>34</v>
      </c>
      <c r="J15" s="4">
        <f>I11*0.88</f>
        <v>61116</v>
      </c>
      <c r="K15" s="2"/>
      <c r="L15" s="3">
        <f>J15*30</f>
        <v>1833480</v>
      </c>
      <c r="M15" s="9">
        <f>J15*31</f>
        <v>1894596</v>
      </c>
      <c r="N15" s="67"/>
      <c r="O15" s="81" t="s">
        <v>6</v>
      </c>
      <c r="P15" s="36" t="s">
        <v>35</v>
      </c>
      <c r="Q15" s="4">
        <f>P11*0.92</f>
        <v>63894</v>
      </c>
      <c r="R15" s="2"/>
      <c r="S15" s="3">
        <f>Q15*30</f>
        <v>1916820</v>
      </c>
      <c r="T15" s="9">
        <f>Q15*31</f>
        <v>1980714</v>
      </c>
    </row>
    <row r="16" spans="1:20" x14ac:dyDescent="0.3">
      <c r="A16" s="80" t="s">
        <v>26</v>
      </c>
      <c r="B16" s="78" t="s">
        <v>25</v>
      </c>
      <c r="C16" s="1"/>
      <c r="D16" s="2"/>
      <c r="E16" s="5">
        <f>E17+E18</f>
        <v>740700</v>
      </c>
      <c r="F16" s="10">
        <f>F17+F18</f>
        <v>765390</v>
      </c>
      <c r="H16" s="80" t="s">
        <v>26</v>
      </c>
      <c r="I16" s="78" t="s">
        <v>25</v>
      </c>
      <c r="J16" s="1"/>
      <c r="K16" s="2"/>
      <c r="L16" s="5">
        <f>L17+L18</f>
        <v>574020</v>
      </c>
      <c r="M16" s="10">
        <f>M17+M18</f>
        <v>593154</v>
      </c>
      <c r="N16" s="67"/>
      <c r="O16" s="81" t="s">
        <v>26</v>
      </c>
      <c r="P16" s="82" t="s">
        <v>25</v>
      </c>
      <c r="Q16" s="1"/>
      <c r="R16" s="2"/>
      <c r="S16" s="5">
        <f>S17+S18</f>
        <v>490680</v>
      </c>
      <c r="T16" s="10">
        <f>T17+T18</f>
        <v>507036</v>
      </c>
    </row>
    <row r="17" spans="1:22" x14ac:dyDescent="0.3">
      <c r="A17" s="80" t="s">
        <v>6</v>
      </c>
      <c r="B17" s="2" t="s">
        <v>18</v>
      </c>
      <c r="C17" s="6">
        <f>B11*0.2</f>
        <v>13890</v>
      </c>
      <c r="D17" s="2"/>
      <c r="E17" s="3">
        <f>C17*30</f>
        <v>416700</v>
      </c>
      <c r="F17" s="9">
        <f>C17*31</f>
        <v>430590</v>
      </c>
      <c r="H17" s="80" t="s">
        <v>6</v>
      </c>
      <c r="I17" s="36" t="s">
        <v>32</v>
      </c>
      <c r="J17" s="6">
        <f>I11*0.12</f>
        <v>8334</v>
      </c>
      <c r="K17" s="2"/>
      <c r="L17" s="3">
        <f>J17*30</f>
        <v>250020</v>
      </c>
      <c r="M17" s="9">
        <f>J17*31</f>
        <v>258354</v>
      </c>
      <c r="N17" s="67"/>
      <c r="O17" s="81" t="s">
        <v>6</v>
      </c>
      <c r="P17" s="36" t="s">
        <v>33</v>
      </c>
      <c r="Q17" s="6">
        <f>P11*0.08</f>
        <v>5556</v>
      </c>
      <c r="R17" s="2"/>
      <c r="S17" s="3">
        <f>Q17*30</f>
        <v>166680</v>
      </c>
      <c r="T17" s="9">
        <f>Q17*31</f>
        <v>172236</v>
      </c>
    </row>
    <row r="18" spans="1:22" x14ac:dyDescent="0.3">
      <c r="A18" s="80"/>
      <c r="B18" s="2" t="s">
        <v>13</v>
      </c>
      <c r="C18" s="6">
        <v>10800</v>
      </c>
      <c r="D18" s="2"/>
      <c r="E18" s="7">
        <f>C18*30</f>
        <v>324000</v>
      </c>
      <c r="F18" s="11">
        <f>C18*31</f>
        <v>334800</v>
      </c>
      <c r="H18" s="80"/>
      <c r="I18" s="2" t="s">
        <v>13</v>
      </c>
      <c r="J18" s="6">
        <v>10800</v>
      </c>
      <c r="K18" s="2"/>
      <c r="L18" s="7">
        <f>J18*30</f>
        <v>324000</v>
      </c>
      <c r="M18" s="11">
        <f>J18*31</f>
        <v>334800</v>
      </c>
      <c r="N18" s="67"/>
      <c r="O18" s="81"/>
      <c r="P18" s="2" t="s">
        <v>13</v>
      </c>
      <c r="Q18" s="6">
        <v>10800</v>
      </c>
      <c r="R18" s="2"/>
      <c r="S18" s="7">
        <f>Q18*30</f>
        <v>324000</v>
      </c>
      <c r="T18" s="11">
        <f>Q18*31</f>
        <v>334800</v>
      </c>
    </row>
    <row r="19" spans="1:22" x14ac:dyDescent="0.3">
      <c r="A19" s="12"/>
      <c r="B19" s="2" t="s">
        <v>14</v>
      </c>
      <c r="C19" s="1"/>
      <c r="D19" s="2"/>
      <c r="E19" s="2"/>
      <c r="F19" s="13"/>
      <c r="H19" s="12"/>
      <c r="I19" s="2" t="s">
        <v>14</v>
      </c>
      <c r="J19" s="1"/>
      <c r="K19" s="2"/>
      <c r="L19" s="2"/>
      <c r="M19" s="13"/>
      <c r="N19" s="67"/>
      <c r="O19" s="12"/>
      <c r="P19" s="2" t="s">
        <v>14</v>
      </c>
      <c r="Q19" s="1"/>
      <c r="R19" s="2"/>
      <c r="S19" s="2"/>
      <c r="T19" s="13"/>
    </row>
    <row r="20" spans="1:22" x14ac:dyDescent="0.3">
      <c r="A20" s="14"/>
      <c r="B20" s="2" t="s">
        <v>0</v>
      </c>
      <c r="C20" s="1"/>
      <c r="D20" s="2"/>
      <c r="E20" s="2"/>
      <c r="F20" s="13"/>
      <c r="H20" s="14"/>
      <c r="I20" s="2" t="s">
        <v>0</v>
      </c>
      <c r="J20" s="1"/>
      <c r="K20" s="2"/>
      <c r="L20" s="2"/>
      <c r="M20" s="13"/>
      <c r="N20" s="67"/>
      <c r="O20" s="14"/>
      <c r="P20" s="2" t="s">
        <v>0</v>
      </c>
      <c r="Q20" s="1"/>
      <c r="R20" s="2"/>
      <c r="S20" s="2"/>
      <c r="T20" s="13"/>
    </row>
    <row r="21" spans="1:22" ht="16.5" customHeight="1" x14ac:dyDescent="0.3">
      <c r="A21" s="107" t="s">
        <v>10</v>
      </c>
      <c r="B21" s="101">
        <v>64040</v>
      </c>
      <c r="C21" s="98" t="s">
        <v>3</v>
      </c>
      <c r="D21" s="98"/>
      <c r="E21" s="98"/>
      <c r="F21" s="102"/>
      <c r="H21" s="140" t="s">
        <v>8</v>
      </c>
      <c r="I21" s="142">
        <v>64040</v>
      </c>
      <c r="J21" s="144" t="s">
        <v>3</v>
      </c>
      <c r="K21" s="145"/>
      <c r="L21" s="145"/>
      <c r="M21" s="146"/>
      <c r="N21" s="67"/>
      <c r="O21" s="140" t="s">
        <v>8</v>
      </c>
      <c r="P21" s="142">
        <v>64040</v>
      </c>
      <c r="Q21" s="144" t="s">
        <v>3</v>
      </c>
      <c r="R21" s="145"/>
      <c r="S21" s="145"/>
      <c r="T21" s="146"/>
    </row>
    <row r="22" spans="1:22" x14ac:dyDescent="0.3">
      <c r="A22" s="100"/>
      <c r="B22" s="101"/>
      <c r="C22" s="78" t="s">
        <v>22</v>
      </c>
      <c r="D22" s="78" t="s">
        <v>23</v>
      </c>
      <c r="E22" s="78" t="s">
        <v>21</v>
      </c>
      <c r="F22" s="79" t="s">
        <v>24</v>
      </c>
      <c r="H22" s="141"/>
      <c r="I22" s="143"/>
      <c r="J22" s="78" t="s">
        <v>22</v>
      </c>
      <c r="K22" s="78" t="s">
        <v>23</v>
      </c>
      <c r="L22" s="78" t="s">
        <v>21</v>
      </c>
      <c r="M22" s="79" t="s">
        <v>24</v>
      </c>
      <c r="N22" s="67"/>
      <c r="O22" s="141"/>
      <c r="P22" s="143"/>
      <c r="Q22" s="82" t="s">
        <v>22</v>
      </c>
      <c r="R22" s="82" t="s">
        <v>23</v>
      </c>
      <c r="S22" s="82" t="s">
        <v>21</v>
      </c>
      <c r="T22" s="83" t="s">
        <v>24</v>
      </c>
    </row>
    <row r="23" spans="1:22" x14ac:dyDescent="0.3">
      <c r="A23" s="97" t="s">
        <v>20</v>
      </c>
      <c r="B23" s="98"/>
      <c r="C23" s="1"/>
      <c r="D23" s="2"/>
      <c r="E23" s="3">
        <f>B21*30+E28</f>
        <v>2245200</v>
      </c>
      <c r="F23" s="9">
        <f>B21*31+F28</f>
        <v>2320040</v>
      </c>
      <c r="H23" s="152" t="s">
        <v>20</v>
      </c>
      <c r="I23" s="153"/>
      <c r="J23" s="1"/>
      <c r="K23" s="2"/>
      <c r="L23" s="3">
        <f>I21*30+L28</f>
        <v>2245200</v>
      </c>
      <c r="M23" s="9">
        <f>I21*31+M28</f>
        <v>2320040</v>
      </c>
      <c r="N23" s="67"/>
      <c r="O23" s="152" t="s">
        <v>20</v>
      </c>
      <c r="P23" s="153"/>
      <c r="Q23" s="1"/>
      <c r="R23" s="2"/>
      <c r="S23" s="3">
        <f>P21*30+S28</f>
        <v>2245200</v>
      </c>
      <c r="T23" s="9">
        <f>P21*31+T28</f>
        <v>2320040</v>
      </c>
    </row>
    <row r="24" spans="1:22" x14ac:dyDescent="0.3">
      <c r="A24" s="80" t="s">
        <v>7</v>
      </c>
      <c r="B24" s="78" t="s">
        <v>25</v>
      </c>
      <c r="C24" s="1"/>
      <c r="D24" s="2"/>
      <c r="E24" s="3">
        <f>E25</f>
        <v>1536960</v>
      </c>
      <c r="F24" s="9">
        <f>F25</f>
        <v>1588192</v>
      </c>
      <c r="H24" s="80" t="s">
        <v>7</v>
      </c>
      <c r="I24" s="78" t="s">
        <v>25</v>
      </c>
      <c r="J24" s="1"/>
      <c r="K24" s="2"/>
      <c r="L24" s="3">
        <f>L25</f>
        <v>1690656</v>
      </c>
      <c r="M24" s="9">
        <f>M25</f>
        <v>1747011.2</v>
      </c>
      <c r="N24" s="67"/>
      <c r="O24" s="81" t="s">
        <v>7</v>
      </c>
      <c r="P24" s="82" t="s">
        <v>25</v>
      </c>
      <c r="Q24" s="1"/>
      <c r="R24" s="2"/>
      <c r="S24" s="3">
        <f>S25</f>
        <v>1767504</v>
      </c>
      <c r="T24" s="9">
        <f>T25</f>
        <v>1826420.8</v>
      </c>
    </row>
    <row r="25" spans="1:22" x14ac:dyDescent="0.3">
      <c r="A25" s="80" t="s">
        <v>6</v>
      </c>
      <c r="B25" s="2" t="s">
        <v>15</v>
      </c>
      <c r="C25" s="4">
        <f>B21*0.8</f>
        <v>51232</v>
      </c>
      <c r="D25" s="2"/>
      <c r="E25" s="3">
        <f>C25*30</f>
        <v>1536960</v>
      </c>
      <c r="F25" s="9">
        <f>C25*31</f>
        <v>1588192</v>
      </c>
      <c r="H25" s="80" t="s">
        <v>6</v>
      </c>
      <c r="I25" s="36" t="s">
        <v>34</v>
      </c>
      <c r="J25" s="4">
        <f>I21*0.88</f>
        <v>56355.199999999997</v>
      </c>
      <c r="K25" s="2"/>
      <c r="L25" s="3">
        <f>J25*30</f>
        <v>1690656</v>
      </c>
      <c r="M25" s="9">
        <f>J25*31</f>
        <v>1747011.2</v>
      </c>
      <c r="N25" s="67"/>
      <c r="O25" s="81" t="s">
        <v>6</v>
      </c>
      <c r="P25" s="36" t="s">
        <v>35</v>
      </c>
      <c r="Q25" s="4">
        <f>P21*0.92</f>
        <v>58916.800000000003</v>
      </c>
      <c r="R25" s="2"/>
      <c r="S25" s="3">
        <f>Q25*30</f>
        <v>1767504</v>
      </c>
      <c r="T25" s="9">
        <f>Q25*31</f>
        <v>1826420.8</v>
      </c>
    </row>
    <row r="26" spans="1:22" x14ac:dyDescent="0.3">
      <c r="A26" s="80" t="s">
        <v>26</v>
      </c>
      <c r="B26" s="78" t="s">
        <v>25</v>
      </c>
      <c r="C26" s="1"/>
      <c r="D26" s="2"/>
      <c r="E26" s="5">
        <f>E27+E28</f>
        <v>708240</v>
      </c>
      <c r="F26" s="10">
        <f>F27+F28</f>
        <v>731848</v>
      </c>
      <c r="H26" s="80" t="s">
        <v>26</v>
      </c>
      <c r="I26" s="78" t="s">
        <v>25</v>
      </c>
      <c r="J26" s="1"/>
      <c r="K26" s="2"/>
      <c r="L26" s="5">
        <f>L27+L28</f>
        <v>554544</v>
      </c>
      <c r="M26" s="10">
        <f>M27+M28</f>
        <v>573028.80000000005</v>
      </c>
      <c r="N26" s="67"/>
      <c r="O26" s="81" t="s">
        <v>26</v>
      </c>
      <c r="P26" s="82" t="s">
        <v>25</v>
      </c>
      <c r="Q26" s="1"/>
      <c r="R26" s="2"/>
      <c r="S26" s="5">
        <f>S27+S28</f>
        <v>477696</v>
      </c>
      <c r="T26" s="10">
        <f>T27+T28</f>
        <v>493619.19999999995</v>
      </c>
    </row>
    <row r="27" spans="1:22" x14ac:dyDescent="0.3">
      <c r="A27" s="80" t="s">
        <v>6</v>
      </c>
      <c r="B27" s="2" t="s">
        <v>18</v>
      </c>
      <c r="C27" s="6">
        <f>B21*0.2</f>
        <v>12808</v>
      </c>
      <c r="D27" s="2"/>
      <c r="E27" s="3">
        <f>C27*30</f>
        <v>384240</v>
      </c>
      <c r="F27" s="9">
        <f>C27*31</f>
        <v>397048</v>
      </c>
      <c r="H27" s="80" t="s">
        <v>6</v>
      </c>
      <c r="I27" s="36" t="s">
        <v>32</v>
      </c>
      <c r="J27" s="6">
        <f>I21*0.12</f>
        <v>7684.7999999999993</v>
      </c>
      <c r="K27" s="2"/>
      <c r="L27" s="3">
        <f>J27*30</f>
        <v>230543.99999999997</v>
      </c>
      <c r="M27" s="9">
        <f>J27*31</f>
        <v>238228.8</v>
      </c>
      <c r="N27" s="67"/>
      <c r="O27" s="81" t="s">
        <v>6</v>
      </c>
      <c r="P27" s="36" t="s">
        <v>33</v>
      </c>
      <c r="Q27" s="6">
        <f>P21*0.08</f>
        <v>5123.2</v>
      </c>
      <c r="R27" s="2"/>
      <c r="S27" s="3">
        <f>Q27*30</f>
        <v>153696</v>
      </c>
      <c r="T27" s="9">
        <f>Q27*31</f>
        <v>158819.19999999998</v>
      </c>
      <c r="V27" s="84"/>
    </row>
    <row r="28" spans="1:22" x14ac:dyDescent="0.3">
      <c r="A28" s="80"/>
      <c r="B28" s="2" t="s">
        <v>13</v>
      </c>
      <c r="C28" s="6">
        <v>10800</v>
      </c>
      <c r="D28" s="2"/>
      <c r="E28" s="7">
        <f>C28*30</f>
        <v>324000</v>
      </c>
      <c r="F28" s="11">
        <f>C28*31</f>
        <v>334800</v>
      </c>
      <c r="H28" s="80"/>
      <c r="I28" s="2" t="s">
        <v>13</v>
      </c>
      <c r="J28" s="6">
        <v>10800</v>
      </c>
      <c r="K28" s="2"/>
      <c r="L28" s="7">
        <f>J28*30</f>
        <v>324000</v>
      </c>
      <c r="M28" s="11">
        <f>J28*31</f>
        <v>334800</v>
      </c>
      <c r="N28" s="67"/>
      <c r="O28" s="81"/>
      <c r="P28" s="2" t="s">
        <v>13</v>
      </c>
      <c r="Q28" s="6">
        <v>10800</v>
      </c>
      <c r="R28" s="2"/>
      <c r="S28" s="7">
        <f>Q28*30</f>
        <v>324000</v>
      </c>
      <c r="T28" s="11">
        <f>Q28*31</f>
        <v>334800</v>
      </c>
    </row>
    <row r="29" spans="1:22" x14ac:dyDescent="0.3">
      <c r="A29" s="12"/>
      <c r="B29" s="2" t="s">
        <v>14</v>
      </c>
      <c r="C29" s="1"/>
      <c r="D29" s="2"/>
      <c r="E29" s="2"/>
      <c r="F29" s="13"/>
      <c r="H29" s="12"/>
      <c r="I29" s="2" t="s">
        <v>14</v>
      </c>
      <c r="J29" s="1"/>
      <c r="K29" s="2"/>
      <c r="L29" s="2"/>
      <c r="M29" s="13"/>
      <c r="N29" s="67"/>
      <c r="O29" s="12"/>
      <c r="P29" s="2" t="s">
        <v>14</v>
      </c>
      <c r="Q29" s="1"/>
      <c r="R29" s="2"/>
      <c r="S29" s="2"/>
      <c r="T29" s="13"/>
    </row>
    <row r="30" spans="1:22" ht="17.25" thickBot="1" x14ac:dyDescent="0.35">
      <c r="A30" s="15"/>
      <c r="B30" s="16" t="s">
        <v>0</v>
      </c>
      <c r="C30" s="17"/>
      <c r="D30" s="16"/>
      <c r="E30" s="16"/>
      <c r="F30" s="18"/>
      <c r="H30" s="15"/>
      <c r="I30" s="16" t="s">
        <v>0</v>
      </c>
      <c r="J30" s="17"/>
      <c r="K30" s="16"/>
      <c r="L30" s="16"/>
      <c r="M30" s="29" t="s">
        <v>31</v>
      </c>
      <c r="N30" s="67"/>
      <c r="O30" s="15"/>
      <c r="P30" s="16" t="s">
        <v>0</v>
      </c>
      <c r="Q30" s="17"/>
      <c r="R30" s="16"/>
      <c r="S30" s="16"/>
      <c r="T30" s="29" t="s">
        <v>31</v>
      </c>
    </row>
    <row r="31" spans="1:22" x14ac:dyDescent="0.3">
      <c r="A31" s="125" t="s">
        <v>40</v>
      </c>
      <c r="B31" s="126"/>
      <c r="C31" s="126"/>
      <c r="D31" s="126"/>
      <c r="E31" s="126"/>
      <c r="F31" s="127"/>
      <c r="H31" s="85" t="s">
        <v>36</v>
      </c>
      <c r="I31" s="86"/>
      <c r="J31" s="86"/>
      <c r="K31" s="86"/>
      <c r="L31" s="86"/>
      <c r="M31" s="87"/>
      <c r="N31" s="67"/>
      <c r="O31" s="91" t="s">
        <v>39</v>
      </c>
      <c r="P31" s="92"/>
      <c r="Q31" s="92"/>
      <c r="R31" s="92"/>
      <c r="S31" s="92"/>
      <c r="T31" s="93"/>
    </row>
    <row r="32" spans="1:22" ht="9.75" customHeight="1" thickBot="1" x14ac:dyDescent="0.35">
      <c r="A32" s="128"/>
      <c r="B32" s="129"/>
      <c r="C32" s="129"/>
      <c r="D32" s="129"/>
      <c r="E32" s="129"/>
      <c r="F32" s="130"/>
      <c r="H32" s="88"/>
      <c r="I32" s="89"/>
      <c r="J32" s="89"/>
      <c r="K32" s="89"/>
      <c r="L32" s="89"/>
      <c r="M32" s="90"/>
      <c r="N32" s="67"/>
      <c r="O32" s="94"/>
      <c r="P32" s="95"/>
      <c r="Q32" s="95"/>
      <c r="R32" s="95"/>
      <c r="S32" s="95"/>
      <c r="T32" s="96"/>
    </row>
    <row r="33" spans="1:20" ht="17.25" thickBot="1" x14ac:dyDescent="0.35"/>
    <row r="34" spans="1:20" ht="16.5" customHeight="1" x14ac:dyDescent="0.3">
      <c r="A34" s="157" t="s">
        <v>9</v>
      </c>
      <c r="B34" s="104">
        <v>85650</v>
      </c>
      <c r="C34" s="105" t="s">
        <v>3</v>
      </c>
      <c r="D34" s="105"/>
      <c r="E34" s="105"/>
      <c r="F34" s="106"/>
      <c r="H34" s="150" t="s">
        <v>4</v>
      </c>
      <c r="I34" s="151">
        <v>85650</v>
      </c>
      <c r="J34" s="147" t="s">
        <v>3</v>
      </c>
      <c r="K34" s="148"/>
      <c r="L34" s="148"/>
      <c r="M34" s="149"/>
      <c r="O34" s="150" t="s">
        <v>4</v>
      </c>
      <c r="P34" s="151">
        <v>85650</v>
      </c>
      <c r="Q34" s="147" t="s">
        <v>3</v>
      </c>
      <c r="R34" s="148"/>
      <c r="S34" s="148"/>
      <c r="T34" s="149"/>
    </row>
    <row r="35" spans="1:20" x14ac:dyDescent="0.3">
      <c r="A35" s="100"/>
      <c r="B35" s="101"/>
      <c r="C35" s="78" t="s">
        <v>22</v>
      </c>
      <c r="D35" s="78" t="s">
        <v>23</v>
      </c>
      <c r="E35" s="78" t="s">
        <v>21</v>
      </c>
      <c r="F35" s="79" t="s">
        <v>24</v>
      </c>
      <c r="H35" s="141"/>
      <c r="I35" s="143"/>
      <c r="J35" s="78" t="s">
        <v>22</v>
      </c>
      <c r="K35" s="78" t="s">
        <v>23</v>
      </c>
      <c r="L35" s="78" t="s">
        <v>21</v>
      </c>
      <c r="M35" s="79" t="s">
        <v>24</v>
      </c>
      <c r="O35" s="141"/>
      <c r="P35" s="143"/>
      <c r="Q35" s="78" t="s">
        <v>22</v>
      </c>
      <c r="R35" s="78" t="s">
        <v>23</v>
      </c>
      <c r="S35" s="78" t="s">
        <v>21</v>
      </c>
      <c r="T35" s="79" t="s">
        <v>24</v>
      </c>
    </row>
    <row r="36" spans="1:20" x14ac:dyDescent="0.3">
      <c r="A36" s="97" t="s">
        <v>20</v>
      </c>
      <c r="B36" s="98"/>
      <c r="C36" s="1"/>
      <c r="D36" s="2"/>
      <c r="E36" s="3">
        <f>B34*30+E41</f>
        <v>2893500</v>
      </c>
      <c r="F36" s="9">
        <f>B34*31+F41</f>
        <v>2989950</v>
      </c>
      <c r="H36" s="152" t="s">
        <v>20</v>
      </c>
      <c r="I36" s="153"/>
      <c r="J36" s="1"/>
      <c r="K36" s="2"/>
      <c r="L36" s="3">
        <f>I34*30+L41</f>
        <v>2893500</v>
      </c>
      <c r="M36" s="9">
        <f>I34*31+M41</f>
        <v>2989950</v>
      </c>
      <c r="O36" s="152" t="s">
        <v>20</v>
      </c>
      <c r="P36" s="153"/>
      <c r="Q36" s="1"/>
      <c r="R36" s="2"/>
      <c r="S36" s="3">
        <f>P34*30+S41</f>
        <v>2893500</v>
      </c>
      <c r="T36" s="9">
        <f>P34*31+T41</f>
        <v>2989950</v>
      </c>
    </row>
    <row r="37" spans="1:20" x14ac:dyDescent="0.3">
      <c r="A37" s="80" t="s">
        <v>7</v>
      </c>
      <c r="B37" s="78" t="s">
        <v>25</v>
      </c>
      <c r="C37" s="1"/>
      <c r="D37" s="2"/>
      <c r="E37" s="3">
        <f>E38</f>
        <v>2055600</v>
      </c>
      <c r="F37" s="9">
        <f>F38</f>
        <v>2124120</v>
      </c>
      <c r="H37" s="80" t="s">
        <v>7</v>
      </c>
      <c r="I37" s="78" t="s">
        <v>25</v>
      </c>
      <c r="J37" s="1"/>
      <c r="K37" s="2"/>
      <c r="L37" s="3">
        <f>L38</f>
        <v>2261160</v>
      </c>
      <c r="M37" s="9">
        <f>M38</f>
        <v>2336532</v>
      </c>
      <c r="O37" s="80" t="s">
        <v>7</v>
      </c>
      <c r="P37" s="78" t="s">
        <v>25</v>
      </c>
      <c r="Q37" s="1"/>
      <c r="R37" s="2"/>
      <c r="S37" s="3">
        <f>S38</f>
        <v>2363940</v>
      </c>
      <c r="T37" s="9">
        <f>T38</f>
        <v>2442738</v>
      </c>
    </row>
    <row r="38" spans="1:20" x14ac:dyDescent="0.3">
      <c r="A38" s="80" t="s">
        <v>6</v>
      </c>
      <c r="B38" s="2" t="s">
        <v>15</v>
      </c>
      <c r="C38" s="4">
        <f>B34*0.8</f>
        <v>68520</v>
      </c>
      <c r="D38" s="2"/>
      <c r="E38" s="3">
        <f>C38*30</f>
        <v>2055600</v>
      </c>
      <c r="F38" s="9">
        <f>C38*31</f>
        <v>2124120</v>
      </c>
      <c r="H38" s="80" t="s">
        <v>6</v>
      </c>
      <c r="I38" s="36" t="s">
        <v>34</v>
      </c>
      <c r="J38" s="4">
        <f>I34*0.88</f>
        <v>75372</v>
      </c>
      <c r="K38" s="2"/>
      <c r="L38" s="3">
        <f>J38*30</f>
        <v>2261160</v>
      </c>
      <c r="M38" s="9">
        <f>J38*31</f>
        <v>2336532</v>
      </c>
      <c r="O38" s="80" t="s">
        <v>6</v>
      </c>
      <c r="P38" s="36" t="s">
        <v>35</v>
      </c>
      <c r="Q38" s="4">
        <f>P34*0.92</f>
        <v>78798</v>
      </c>
      <c r="R38" s="2"/>
      <c r="S38" s="3">
        <f>Q38*30</f>
        <v>2363940</v>
      </c>
      <c r="T38" s="9">
        <f>Q38*31</f>
        <v>2442738</v>
      </c>
    </row>
    <row r="39" spans="1:20" x14ac:dyDescent="0.3">
      <c r="A39" s="80" t="s">
        <v>26</v>
      </c>
      <c r="B39" s="78" t="s">
        <v>25</v>
      </c>
      <c r="C39" s="1"/>
      <c r="D39" s="2"/>
      <c r="E39" s="5">
        <f>E40+E41</f>
        <v>837900</v>
      </c>
      <c r="F39" s="10">
        <f>F40+F41</f>
        <v>865830</v>
      </c>
      <c r="H39" s="80" t="s">
        <v>26</v>
      </c>
      <c r="I39" s="78" t="s">
        <v>25</v>
      </c>
      <c r="J39" s="1"/>
      <c r="K39" s="2"/>
      <c r="L39" s="5">
        <f>L40+L41</f>
        <v>632340</v>
      </c>
      <c r="M39" s="10">
        <f>M40+M41</f>
        <v>653418</v>
      </c>
      <c r="O39" s="80" t="s">
        <v>26</v>
      </c>
      <c r="P39" s="78" t="s">
        <v>25</v>
      </c>
      <c r="Q39" s="1"/>
      <c r="R39" s="2"/>
      <c r="S39" s="5">
        <f>S40+S41</f>
        <v>529560</v>
      </c>
      <c r="T39" s="10">
        <f>T40+T41</f>
        <v>547212</v>
      </c>
    </row>
    <row r="40" spans="1:20" x14ac:dyDescent="0.3">
      <c r="A40" s="80" t="s">
        <v>6</v>
      </c>
      <c r="B40" s="2" t="s">
        <v>18</v>
      </c>
      <c r="C40" s="6">
        <f>B34*0.2</f>
        <v>17130</v>
      </c>
      <c r="D40" s="2"/>
      <c r="E40" s="3">
        <f>C40*30</f>
        <v>513900</v>
      </c>
      <c r="F40" s="9">
        <f>C40*31</f>
        <v>531030</v>
      </c>
      <c r="H40" s="80" t="s">
        <v>6</v>
      </c>
      <c r="I40" s="36" t="s">
        <v>32</v>
      </c>
      <c r="J40" s="6">
        <f>I34*0.12</f>
        <v>10278</v>
      </c>
      <c r="K40" s="2"/>
      <c r="L40" s="3">
        <f>J40*30</f>
        <v>308340</v>
      </c>
      <c r="M40" s="9">
        <f>J40*31</f>
        <v>318618</v>
      </c>
      <c r="O40" s="80" t="s">
        <v>6</v>
      </c>
      <c r="P40" s="36" t="s">
        <v>33</v>
      </c>
      <c r="Q40" s="6">
        <f>P34*0.08</f>
        <v>6852</v>
      </c>
      <c r="R40" s="2"/>
      <c r="S40" s="3">
        <f>Q40*30</f>
        <v>205560</v>
      </c>
      <c r="T40" s="9">
        <f>Q40*31</f>
        <v>212412</v>
      </c>
    </row>
    <row r="41" spans="1:20" x14ac:dyDescent="0.3">
      <c r="A41" s="80"/>
      <c r="B41" s="2" t="s">
        <v>13</v>
      </c>
      <c r="C41" s="6">
        <v>10800</v>
      </c>
      <c r="D41" s="2"/>
      <c r="E41" s="7">
        <f>C41*30</f>
        <v>324000</v>
      </c>
      <c r="F41" s="11">
        <f>C41*31</f>
        <v>334800</v>
      </c>
      <c r="H41" s="80"/>
      <c r="I41" s="2" t="s">
        <v>13</v>
      </c>
      <c r="J41" s="6">
        <v>10800</v>
      </c>
      <c r="K41" s="2"/>
      <c r="L41" s="7">
        <f>J41*30</f>
        <v>324000</v>
      </c>
      <c r="M41" s="11">
        <f>J41*31</f>
        <v>334800</v>
      </c>
      <c r="O41" s="80"/>
      <c r="P41" s="2" t="s">
        <v>13</v>
      </c>
      <c r="Q41" s="6">
        <v>10800</v>
      </c>
      <c r="R41" s="2"/>
      <c r="S41" s="7">
        <f>Q41*30</f>
        <v>324000</v>
      </c>
      <c r="T41" s="11">
        <f>Q41*31</f>
        <v>334800</v>
      </c>
    </row>
    <row r="42" spans="1:20" x14ac:dyDescent="0.3">
      <c r="A42" s="12"/>
      <c r="B42" s="2" t="s">
        <v>14</v>
      </c>
      <c r="C42" s="1"/>
      <c r="D42" s="2"/>
      <c r="E42" s="2"/>
      <c r="F42" s="13"/>
      <c r="H42" s="12"/>
      <c r="I42" s="2" t="s">
        <v>14</v>
      </c>
      <c r="J42" s="1"/>
      <c r="K42" s="2"/>
      <c r="L42" s="2"/>
      <c r="M42" s="13"/>
      <c r="O42" s="12"/>
      <c r="P42" s="2" t="s">
        <v>14</v>
      </c>
      <c r="Q42" s="1"/>
      <c r="R42" s="2"/>
      <c r="S42" s="2"/>
      <c r="T42" s="13"/>
    </row>
    <row r="43" spans="1:20" x14ac:dyDescent="0.3">
      <c r="A43" s="14"/>
      <c r="B43" s="2" t="s">
        <v>0</v>
      </c>
      <c r="C43" s="1"/>
      <c r="D43" s="2"/>
      <c r="E43" s="2"/>
      <c r="F43" s="13"/>
      <c r="H43" s="74"/>
      <c r="I43" s="75" t="s">
        <v>0</v>
      </c>
      <c r="J43" s="76"/>
      <c r="K43" s="75"/>
      <c r="L43" s="75"/>
      <c r="M43" s="77"/>
      <c r="O43" s="14"/>
      <c r="P43" s="2" t="s">
        <v>0</v>
      </c>
      <c r="Q43" s="1"/>
      <c r="R43" s="2"/>
      <c r="S43" s="2"/>
      <c r="T43" s="13"/>
    </row>
    <row r="44" spans="1:20" ht="16.5" customHeight="1" x14ac:dyDescent="0.3">
      <c r="A44" s="107" t="s">
        <v>10</v>
      </c>
      <c r="B44" s="101">
        <v>78980</v>
      </c>
      <c r="C44" s="98" t="s">
        <v>3</v>
      </c>
      <c r="D44" s="98"/>
      <c r="E44" s="98"/>
      <c r="F44" s="102"/>
      <c r="H44" s="140" t="s">
        <v>8</v>
      </c>
      <c r="I44" s="142">
        <v>78980</v>
      </c>
      <c r="J44" s="144" t="s">
        <v>3</v>
      </c>
      <c r="K44" s="145"/>
      <c r="L44" s="145"/>
      <c r="M44" s="146"/>
      <c r="O44" s="140" t="s">
        <v>8</v>
      </c>
      <c r="P44" s="142">
        <v>78980</v>
      </c>
      <c r="Q44" s="144" t="s">
        <v>3</v>
      </c>
      <c r="R44" s="145"/>
      <c r="S44" s="145"/>
      <c r="T44" s="146"/>
    </row>
    <row r="45" spans="1:20" x14ac:dyDescent="0.3">
      <c r="A45" s="100"/>
      <c r="B45" s="101"/>
      <c r="C45" s="78" t="s">
        <v>22</v>
      </c>
      <c r="D45" s="78" t="s">
        <v>23</v>
      </c>
      <c r="E45" s="78" t="s">
        <v>21</v>
      </c>
      <c r="F45" s="79" t="s">
        <v>24</v>
      </c>
      <c r="H45" s="141"/>
      <c r="I45" s="143"/>
      <c r="J45" s="78" t="s">
        <v>22</v>
      </c>
      <c r="K45" s="78" t="s">
        <v>23</v>
      </c>
      <c r="L45" s="78" t="s">
        <v>21</v>
      </c>
      <c r="M45" s="79" t="s">
        <v>24</v>
      </c>
      <c r="O45" s="141"/>
      <c r="P45" s="143"/>
      <c r="Q45" s="78" t="s">
        <v>22</v>
      </c>
      <c r="R45" s="78" t="s">
        <v>23</v>
      </c>
      <c r="S45" s="78" t="s">
        <v>21</v>
      </c>
      <c r="T45" s="79" t="s">
        <v>24</v>
      </c>
    </row>
    <row r="46" spans="1:20" x14ac:dyDescent="0.3">
      <c r="A46" s="97" t="s">
        <v>20</v>
      </c>
      <c r="B46" s="98"/>
      <c r="C46" s="1"/>
      <c r="D46" s="2"/>
      <c r="E46" s="3">
        <f>B44*30+E51</f>
        <v>2693400</v>
      </c>
      <c r="F46" s="9">
        <f>B44*31+F51</f>
        <v>2783180</v>
      </c>
      <c r="H46" s="152" t="s">
        <v>20</v>
      </c>
      <c r="I46" s="153"/>
      <c r="J46" s="1"/>
      <c r="K46" s="2"/>
      <c r="L46" s="3">
        <f>I44*30+L51</f>
        <v>2693400</v>
      </c>
      <c r="M46" s="9">
        <f>I44*31+M51</f>
        <v>2783180</v>
      </c>
      <c r="O46" s="152" t="s">
        <v>20</v>
      </c>
      <c r="P46" s="153"/>
      <c r="Q46" s="1"/>
      <c r="R46" s="2"/>
      <c r="S46" s="3">
        <f>P44*30+S51</f>
        <v>2693400</v>
      </c>
      <c r="T46" s="9">
        <f>P44*31+T51</f>
        <v>2783180</v>
      </c>
    </row>
    <row r="47" spans="1:20" x14ac:dyDescent="0.3">
      <c r="A47" s="80" t="s">
        <v>7</v>
      </c>
      <c r="B47" s="78" t="s">
        <v>25</v>
      </c>
      <c r="C47" s="1"/>
      <c r="D47" s="2"/>
      <c r="E47" s="3">
        <f>E48</f>
        <v>1895520</v>
      </c>
      <c r="F47" s="9">
        <f>F48</f>
        <v>1958704</v>
      </c>
      <c r="H47" s="80" t="s">
        <v>7</v>
      </c>
      <c r="I47" s="78" t="s">
        <v>25</v>
      </c>
      <c r="J47" s="1"/>
      <c r="K47" s="2"/>
      <c r="L47" s="3">
        <f>L48</f>
        <v>2085071.9999999998</v>
      </c>
      <c r="M47" s="9">
        <f>M48</f>
        <v>2154574.4</v>
      </c>
      <c r="O47" s="80" t="s">
        <v>7</v>
      </c>
      <c r="P47" s="78" t="s">
        <v>25</v>
      </c>
      <c r="Q47" s="1"/>
      <c r="R47" s="2"/>
      <c r="S47" s="3">
        <f>S48</f>
        <v>2179848</v>
      </c>
      <c r="T47" s="9">
        <f>T48</f>
        <v>2252509.6</v>
      </c>
    </row>
    <row r="48" spans="1:20" x14ac:dyDescent="0.3">
      <c r="A48" s="80" t="s">
        <v>6</v>
      </c>
      <c r="B48" s="2" t="s">
        <v>15</v>
      </c>
      <c r="C48" s="4">
        <f>B44*0.8</f>
        <v>63184</v>
      </c>
      <c r="D48" s="2"/>
      <c r="E48" s="3">
        <f>C48*30</f>
        <v>1895520</v>
      </c>
      <c r="F48" s="9">
        <f>C48*31</f>
        <v>1958704</v>
      </c>
      <c r="H48" s="80" t="s">
        <v>6</v>
      </c>
      <c r="I48" s="36" t="s">
        <v>34</v>
      </c>
      <c r="J48" s="4">
        <f>I44*0.88</f>
        <v>69502.399999999994</v>
      </c>
      <c r="K48" s="2"/>
      <c r="L48" s="3">
        <f>J48*30</f>
        <v>2085071.9999999998</v>
      </c>
      <c r="M48" s="9">
        <f>J48*31</f>
        <v>2154574.4</v>
      </c>
      <c r="O48" s="80" t="s">
        <v>6</v>
      </c>
      <c r="P48" s="36" t="s">
        <v>35</v>
      </c>
      <c r="Q48" s="4">
        <f>P44*0.92</f>
        <v>72661.600000000006</v>
      </c>
      <c r="R48" s="2"/>
      <c r="S48" s="3">
        <f>Q48*30</f>
        <v>2179848</v>
      </c>
      <c r="T48" s="9">
        <f>Q48*31</f>
        <v>2252509.6</v>
      </c>
    </row>
    <row r="49" spans="1:20" x14ac:dyDescent="0.3">
      <c r="A49" s="80" t="s">
        <v>26</v>
      </c>
      <c r="B49" s="78" t="s">
        <v>25</v>
      </c>
      <c r="C49" s="1"/>
      <c r="D49" s="2"/>
      <c r="E49" s="5">
        <f>E50+E51</f>
        <v>797880</v>
      </c>
      <c r="F49" s="10">
        <f>F50+F51</f>
        <v>824476</v>
      </c>
      <c r="H49" s="80" t="s">
        <v>26</v>
      </c>
      <c r="I49" s="78" t="s">
        <v>25</v>
      </c>
      <c r="J49" s="1"/>
      <c r="K49" s="2"/>
      <c r="L49" s="5">
        <f>L50+L51</f>
        <v>608328</v>
      </c>
      <c r="M49" s="10">
        <f>M50+M51</f>
        <v>628605.60000000009</v>
      </c>
      <c r="O49" s="80" t="s">
        <v>26</v>
      </c>
      <c r="P49" s="78" t="s">
        <v>25</v>
      </c>
      <c r="Q49" s="1"/>
      <c r="R49" s="2"/>
      <c r="S49" s="5">
        <f>S50+S51</f>
        <v>513552</v>
      </c>
      <c r="T49" s="10">
        <f>T50+T51</f>
        <v>530670.4</v>
      </c>
    </row>
    <row r="50" spans="1:20" x14ac:dyDescent="0.3">
      <c r="A50" s="80" t="s">
        <v>6</v>
      </c>
      <c r="B50" s="2" t="s">
        <v>18</v>
      </c>
      <c r="C50" s="6">
        <f>B44*0.2</f>
        <v>15796</v>
      </c>
      <c r="D50" s="2"/>
      <c r="E50" s="3">
        <f>C50*30</f>
        <v>473880</v>
      </c>
      <c r="F50" s="9">
        <f>C50*31</f>
        <v>489676</v>
      </c>
      <c r="H50" s="80" t="s">
        <v>6</v>
      </c>
      <c r="I50" s="36" t="s">
        <v>32</v>
      </c>
      <c r="J50" s="6">
        <f>I44*0.12</f>
        <v>9477.6</v>
      </c>
      <c r="K50" s="2"/>
      <c r="L50" s="3">
        <f>J50*30</f>
        <v>284328</v>
      </c>
      <c r="M50" s="9">
        <f>J50*31</f>
        <v>293805.60000000003</v>
      </c>
      <c r="O50" s="80" t="s">
        <v>6</v>
      </c>
      <c r="P50" s="36" t="s">
        <v>33</v>
      </c>
      <c r="Q50" s="6">
        <f>P44*0.08</f>
        <v>6318.4000000000005</v>
      </c>
      <c r="R50" s="2"/>
      <c r="S50" s="3">
        <f>Q50*30</f>
        <v>189552.00000000003</v>
      </c>
      <c r="T50" s="9">
        <f>Q50*31</f>
        <v>195870.40000000002</v>
      </c>
    </row>
    <row r="51" spans="1:20" x14ac:dyDescent="0.3">
      <c r="A51" s="80"/>
      <c r="B51" s="2" t="s">
        <v>13</v>
      </c>
      <c r="C51" s="6">
        <v>10800</v>
      </c>
      <c r="D51" s="2"/>
      <c r="E51" s="7">
        <f>C51*30</f>
        <v>324000</v>
      </c>
      <c r="F51" s="11">
        <f>C51*31</f>
        <v>334800</v>
      </c>
      <c r="H51" s="80"/>
      <c r="I51" s="2" t="s">
        <v>13</v>
      </c>
      <c r="J51" s="6">
        <v>10800</v>
      </c>
      <c r="K51" s="2"/>
      <c r="L51" s="7">
        <f>J51*30</f>
        <v>324000</v>
      </c>
      <c r="M51" s="11">
        <f>J51*31</f>
        <v>334800</v>
      </c>
      <c r="O51" s="80"/>
      <c r="P51" s="2" t="s">
        <v>13</v>
      </c>
      <c r="Q51" s="6">
        <v>10800</v>
      </c>
      <c r="R51" s="2"/>
      <c r="S51" s="7">
        <f>Q51*30</f>
        <v>324000</v>
      </c>
      <c r="T51" s="11">
        <f>Q51*31</f>
        <v>334800</v>
      </c>
    </row>
    <row r="52" spans="1:20" x14ac:dyDescent="0.3">
      <c r="A52" s="12"/>
      <c r="B52" s="2" t="s">
        <v>14</v>
      </c>
      <c r="C52" s="1"/>
      <c r="D52" s="2"/>
      <c r="E52" s="2"/>
      <c r="F52" s="13"/>
      <c r="H52" s="12"/>
      <c r="I52" s="2" t="s">
        <v>14</v>
      </c>
      <c r="J52" s="1"/>
      <c r="K52" s="2"/>
      <c r="L52" s="2"/>
      <c r="M52" s="13"/>
      <c r="O52" s="12"/>
      <c r="P52" s="2" t="s">
        <v>14</v>
      </c>
      <c r="Q52" s="1"/>
      <c r="R52" s="2"/>
      <c r="S52" s="2"/>
      <c r="T52" s="13"/>
    </row>
    <row r="53" spans="1:20" ht="17.25" thickBot="1" x14ac:dyDescent="0.35">
      <c r="A53" s="15"/>
      <c r="B53" s="16" t="s">
        <v>0</v>
      </c>
      <c r="C53" s="17"/>
      <c r="D53" s="16"/>
      <c r="E53" s="16"/>
      <c r="F53" s="18"/>
      <c r="H53" s="15"/>
      <c r="I53" s="16" t="s">
        <v>0</v>
      </c>
      <c r="J53" s="17"/>
      <c r="K53" s="16"/>
      <c r="L53" s="16"/>
      <c r="M53" s="29" t="s">
        <v>31</v>
      </c>
      <c r="O53" s="15"/>
      <c r="P53" s="16" t="s">
        <v>0</v>
      </c>
      <c r="Q53" s="17"/>
      <c r="R53" s="16"/>
      <c r="S53" s="16"/>
      <c r="T53" s="29" t="s">
        <v>31</v>
      </c>
    </row>
    <row r="54" spans="1:20" x14ac:dyDescent="0.3">
      <c r="A54" s="158" t="s">
        <v>44</v>
      </c>
      <c r="B54" s="159"/>
      <c r="C54" s="159"/>
      <c r="D54" s="159"/>
      <c r="E54" s="159"/>
      <c r="F54" s="160"/>
      <c r="H54" s="167" t="s">
        <v>45</v>
      </c>
      <c r="I54" s="168"/>
      <c r="J54" s="168"/>
      <c r="K54" s="168"/>
      <c r="L54" s="168"/>
      <c r="M54" s="169"/>
      <c r="O54" s="91" t="s">
        <v>46</v>
      </c>
      <c r="P54" s="92"/>
      <c r="Q54" s="92"/>
      <c r="R54" s="92"/>
      <c r="S54" s="92"/>
      <c r="T54" s="93"/>
    </row>
    <row r="55" spans="1:20" ht="10.5" customHeight="1" thickBot="1" x14ac:dyDescent="0.35">
      <c r="A55" s="161"/>
      <c r="B55" s="162"/>
      <c r="C55" s="162"/>
      <c r="D55" s="162"/>
      <c r="E55" s="162"/>
      <c r="F55" s="163"/>
      <c r="H55" s="88"/>
      <c r="I55" s="89"/>
      <c r="J55" s="89"/>
      <c r="K55" s="89"/>
      <c r="L55" s="89"/>
      <c r="M55" s="90"/>
      <c r="O55" s="94"/>
      <c r="P55" s="95"/>
      <c r="Q55" s="95"/>
      <c r="R55" s="95"/>
      <c r="S55" s="95"/>
      <c r="T55" s="96"/>
    </row>
    <row r="56" spans="1:20" ht="36" customHeight="1" x14ac:dyDescent="0.3">
      <c r="H56" s="170" t="s">
        <v>47</v>
      </c>
      <c r="I56" s="170"/>
      <c r="J56" s="170"/>
      <c r="K56" s="170"/>
      <c r="L56" s="170"/>
      <c r="M56" s="170"/>
    </row>
    <row r="92" spans="11:16" ht="17.25" thickBot="1" x14ac:dyDescent="0.35"/>
    <row r="93" spans="11:16" x14ac:dyDescent="0.3">
      <c r="K93" s="154" t="s">
        <v>41</v>
      </c>
      <c r="L93" s="155"/>
      <c r="M93" s="155"/>
      <c r="N93" s="155"/>
      <c r="O93" s="155"/>
      <c r="P93" s="156"/>
    </row>
    <row r="94" spans="11:16" ht="17.25" thickBot="1" x14ac:dyDescent="0.35">
      <c r="K94" s="164" t="s">
        <v>42</v>
      </c>
      <c r="L94" s="165"/>
      <c r="M94" s="165" t="s">
        <v>43</v>
      </c>
      <c r="N94" s="165"/>
      <c r="O94" s="165"/>
      <c r="P94" s="166"/>
    </row>
  </sheetData>
  <mergeCells count="70">
    <mergeCell ref="A54:F55"/>
    <mergeCell ref="H54:M55"/>
    <mergeCell ref="O54:T55"/>
    <mergeCell ref="K93:P93"/>
    <mergeCell ref="K94:L94"/>
    <mergeCell ref="M94:P94"/>
    <mergeCell ref="H56:M56"/>
    <mergeCell ref="Q44:T44"/>
    <mergeCell ref="A46:B46"/>
    <mergeCell ref="H46:I46"/>
    <mergeCell ref="O46:P46"/>
    <mergeCell ref="A44:A45"/>
    <mergeCell ref="B44:B45"/>
    <mergeCell ref="C44:F44"/>
    <mergeCell ref="H44:H45"/>
    <mergeCell ref="I44:I45"/>
    <mergeCell ref="A36:B36"/>
    <mergeCell ref="H36:I36"/>
    <mergeCell ref="O36:P36"/>
    <mergeCell ref="J44:M44"/>
    <mergeCell ref="O44:O45"/>
    <mergeCell ref="P44:P45"/>
    <mergeCell ref="A31:F32"/>
    <mergeCell ref="H31:M32"/>
    <mergeCell ref="O31:T32"/>
    <mergeCell ref="A34:A35"/>
    <mergeCell ref="B34:B35"/>
    <mergeCell ref="C34:F34"/>
    <mergeCell ref="H34:H35"/>
    <mergeCell ref="I34:I35"/>
    <mergeCell ref="J34:M34"/>
    <mergeCell ref="O34:O35"/>
    <mergeCell ref="P34:P35"/>
    <mergeCell ref="Q34:T34"/>
    <mergeCell ref="O21:O22"/>
    <mergeCell ref="P21:P22"/>
    <mergeCell ref="Q21:T21"/>
    <mergeCell ref="A23:B23"/>
    <mergeCell ref="H23:I23"/>
    <mergeCell ref="O23:P23"/>
    <mergeCell ref="A21:A22"/>
    <mergeCell ref="B21:B22"/>
    <mergeCell ref="C21:F21"/>
    <mergeCell ref="H21:H22"/>
    <mergeCell ref="I21:I22"/>
    <mergeCell ref="J21:M21"/>
    <mergeCell ref="O11:O12"/>
    <mergeCell ref="P11:P12"/>
    <mergeCell ref="Q11:T11"/>
    <mergeCell ref="A13:B13"/>
    <mergeCell ref="H13:I13"/>
    <mergeCell ref="O13:P13"/>
    <mergeCell ref="A11:A12"/>
    <mergeCell ref="B11:B12"/>
    <mergeCell ref="C11:F11"/>
    <mergeCell ref="H11:H12"/>
    <mergeCell ref="I11:I12"/>
    <mergeCell ref="J11:M11"/>
    <mergeCell ref="O1:O2"/>
    <mergeCell ref="P1:P2"/>
    <mergeCell ref="Q1:T1"/>
    <mergeCell ref="A3:B3"/>
    <mergeCell ref="H3:I3"/>
    <mergeCell ref="O3:P3"/>
    <mergeCell ref="A1:A2"/>
    <mergeCell ref="B1:B2"/>
    <mergeCell ref="C1:F1"/>
    <mergeCell ref="H1:H2"/>
    <mergeCell ref="I1:I2"/>
    <mergeCell ref="J1:M1"/>
  </mergeCells>
  <phoneticPr fontId="6" type="noConversion"/>
  <printOptions horizontalCentered="1"/>
  <pageMargins left="0.25" right="0.25" top="0.75" bottom="0.75" header="0.3" footer="0.3"/>
  <pageSetup paperSize="9" scale="3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2020</vt:lpstr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이경원</dc:creator>
  <cp:lastModifiedBy>my</cp:lastModifiedBy>
  <cp:revision>1</cp:revision>
  <cp:lastPrinted>2021-12-30T00:30:59Z</cp:lastPrinted>
  <dcterms:created xsi:type="dcterms:W3CDTF">2016-01-08T02:48:03Z</dcterms:created>
  <dcterms:modified xsi:type="dcterms:W3CDTF">2021-12-30T01:08:02Z</dcterms:modified>
</cp:coreProperties>
</file>