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6600" activeTab="2"/>
  </bookViews>
  <sheets>
    <sheet name="2019년" sheetId="1" r:id="rId1"/>
    <sheet name="2020년" sheetId="2" r:id="rId2"/>
    <sheet name="2021년" sheetId="3" r:id="rId3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6" i="3"/>
  <c r="I24"/>
  <c r="I22"/>
  <c r="I17"/>
  <c r="I15"/>
  <c r="I13"/>
  <c r="I8"/>
  <c r="I6"/>
  <c r="I4"/>
  <c r="I34" i="2"/>
  <c r="I33"/>
  <c r="I32"/>
  <c r="I31"/>
  <c r="I30"/>
  <c r="I29"/>
  <c r="I28"/>
  <c r="I27"/>
  <c r="I26"/>
  <c r="I23"/>
  <c r="I22"/>
  <c r="I21"/>
  <c r="I20"/>
  <c r="I19"/>
  <c r="I18"/>
  <c r="I17"/>
  <c r="I16"/>
  <c r="I15"/>
  <c r="I12"/>
  <c r="I11"/>
  <c r="I10"/>
  <c r="I8"/>
  <c r="I7"/>
  <c r="I6"/>
  <c r="I5"/>
  <c r="I4"/>
  <c r="I9"/>
  <c r="E41"/>
  <c r="E40"/>
  <c r="E39"/>
  <c r="E38"/>
  <c r="E37"/>
  <c r="E36"/>
  <c r="E37" i="1"/>
  <c r="E42"/>
  <c r="F42" s="1"/>
  <c r="E41"/>
  <c r="E40"/>
  <c r="E39"/>
  <c r="F40" s="1"/>
  <c r="E38"/>
  <c r="F38"/>
  <c r="D34"/>
  <c r="F34" s="1"/>
  <c r="I34" s="1"/>
  <c r="D33"/>
  <c r="F33" s="1"/>
  <c r="I33" s="1"/>
  <c r="D32"/>
  <c r="F32" s="1"/>
  <c r="I32" s="1"/>
  <c r="D31"/>
  <c r="F31" s="1"/>
  <c r="I31" s="1"/>
  <c r="D30"/>
  <c r="F30" s="1"/>
  <c r="I30" s="1"/>
  <c r="D29"/>
  <c r="F29" s="1"/>
  <c r="I29" s="1"/>
  <c r="D28"/>
  <c r="F28" s="1"/>
  <c r="I28" s="1"/>
  <c r="D27"/>
  <c r="F27" s="1"/>
  <c r="I27" s="1"/>
  <c r="D26"/>
  <c r="F26" s="1"/>
  <c r="I26" s="1"/>
  <c r="D23"/>
  <c r="F23" s="1"/>
  <c r="I23" s="1"/>
  <c r="D22"/>
  <c r="F22" s="1"/>
  <c r="I22" s="1"/>
  <c r="D21"/>
  <c r="F21" s="1"/>
  <c r="I21" s="1"/>
  <c r="D20"/>
  <c r="F20" s="1"/>
  <c r="I20" s="1"/>
  <c r="D19"/>
  <c r="F19" s="1"/>
  <c r="I19" s="1"/>
  <c r="D18"/>
  <c r="F18" s="1"/>
  <c r="I18" s="1"/>
  <c r="D17"/>
  <c r="F17" s="1"/>
  <c r="I17" s="1"/>
  <c r="D16"/>
  <c r="F16" s="1"/>
  <c r="I16" s="1"/>
  <c r="D15"/>
  <c r="F15" s="1"/>
  <c r="I15" s="1"/>
  <c r="D12"/>
  <c r="F12" s="1"/>
  <c r="I12" s="1"/>
  <c r="D11"/>
  <c r="F11" s="1"/>
  <c r="I11" s="1"/>
  <c r="D10"/>
  <c r="F10" s="1"/>
  <c r="I10" s="1"/>
  <c r="D9"/>
  <c r="F9" s="1"/>
  <c r="I9" s="1"/>
  <c r="D8"/>
  <c r="F8" s="1"/>
  <c r="I8" s="1"/>
  <c r="D7"/>
  <c r="F7" s="1"/>
  <c r="I7" s="1"/>
  <c r="D6"/>
  <c r="F6" s="1"/>
  <c r="I6" s="1"/>
  <c r="D5"/>
  <c r="F5" s="1"/>
  <c r="I5" s="1"/>
  <c r="D4"/>
  <c r="F4" s="1"/>
  <c r="I4" s="1"/>
  <c r="F37" i="2" l="1"/>
  <c r="F39"/>
  <c r="F41"/>
  <c r="E4" i="1"/>
  <c r="E5"/>
  <c r="E6"/>
  <c r="E7"/>
  <c r="E8"/>
  <c r="E9"/>
  <c r="E10"/>
  <c r="E11"/>
  <c r="E12"/>
  <c r="E15"/>
  <c r="E16"/>
  <c r="E17"/>
  <c r="E18"/>
  <c r="E19"/>
  <c r="E20"/>
  <c r="E21"/>
  <c r="E22"/>
  <c r="E23"/>
  <c r="E26"/>
  <c r="E27"/>
  <c r="E28"/>
  <c r="E29"/>
  <c r="E30"/>
  <c r="E31"/>
  <c r="E32"/>
  <c r="E33"/>
  <c r="E34"/>
</calcChain>
</file>

<file path=xl/sharedStrings.xml><?xml version="1.0" encoding="utf-8"?>
<sst xmlns="http://schemas.openxmlformats.org/spreadsheetml/2006/main" count="239" uniqueCount="47">
  <si>
    <t>일반(공단 80% 본인 20%)</t>
    <phoneticPr fontId="3" type="noConversion"/>
  </si>
  <si>
    <t>등급</t>
  </si>
  <si>
    <t>1일수가</t>
  </si>
  <si>
    <t>기준</t>
  </si>
  <si>
    <t>총합계</t>
  </si>
  <si>
    <t>공단부담금</t>
  </si>
  <si>
    <t>본인부담금</t>
  </si>
  <si>
    <t>비급여</t>
  </si>
  <si>
    <t>촉탁진료</t>
    <phoneticPr fontId="3" type="noConversion"/>
  </si>
  <si>
    <t>자부담</t>
  </si>
  <si>
    <t>1등급</t>
  </si>
  <si>
    <t>30일</t>
  </si>
  <si>
    <t>31일</t>
    <phoneticPr fontId="3" type="noConversion"/>
  </si>
  <si>
    <t>28일</t>
    <phoneticPr fontId="3" type="noConversion"/>
  </si>
  <si>
    <t>2등급</t>
  </si>
  <si>
    <t>31일</t>
  </si>
  <si>
    <t>28일</t>
    <phoneticPr fontId="3" type="noConversion"/>
  </si>
  <si>
    <t>3등급
4등급
5등급</t>
    <phoneticPr fontId="3" type="noConversion"/>
  </si>
  <si>
    <t>경감(공단 88% 본인12%)</t>
    <phoneticPr fontId="3" type="noConversion"/>
  </si>
  <si>
    <t>3등급
4등급
5등급</t>
    <phoneticPr fontId="3" type="noConversion"/>
  </si>
  <si>
    <t>경감(공단 92% 본인 8%)</t>
    <phoneticPr fontId="3" type="noConversion"/>
  </si>
  <si>
    <t>식재료</t>
    <phoneticPr fontId="3" type="noConversion"/>
  </si>
  <si>
    <t>간식비</t>
    <phoneticPr fontId="3" type="noConversion"/>
  </si>
  <si>
    <t>위의 금액외에 약제비 및 병원진료비는 개인부담입니다.</t>
    <phoneticPr fontId="3" type="noConversion"/>
  </si>
  <si>
    <r>
      <t xml:space="preserve">         2019년 장기요양 월 이용료                     </t>
    </r>
    <r>
      <rPr>
        <sz val="12"/>
        <color theme="1"/>
        <rFont val="맑은 고딕"/>
        <family val="3"/>
        <charset val="129"/>
        <scheme val="minor"/>
      </rPr>
      <t>6.8%인상</t>
    </r>
    <phoneticPr fontId="3" type="noConversion"/>
  </si>
  <si>
    <t>촉탁진료</t>
    <phoneticPr fontId="3" type="noConversion"/>
  </si>
  <si>
    <t>30일</t>
    <phoneticPr fontId="3" type="noConversion"/>
  </si>
  <si>
    <t>31일</t>
    <phoneticPr fontId="3" type="noConversion"/>
  </si>
  <si>
    <t>28일</t>
    <phoneticPr fontId="3" type="noConversion"/>
  </si>
  <si>
    <r>
      <t xml:space="preserve">         2020년 장기요양 월 이용료                     </t>
    </r>
    <r>
      <rPr>
        <sz val="12"/>
        <color theme="1"/>
        <rFont val="맑은 고딕"/>
        <family val="3"/>
        <charset val="129"/>
        <scheme val="minor"/>
      </rPr>
      <t>2.66%인상</t>
    </r>
    <phoneticPr fontId="3" type="noConversion"/>
  </si>
  <si>
    <t>-</t>
    <phoneticPr fontId="3" type="noConversion"/>
  </si>
  <si>
    <t>자부담합계</t>
    <phoneticPr fontId="3" type="noConversion"/>
  </si>
  <si>
    <t>경감(공단 88% 본인12%)</t>
    <phoneticPr fontId="3" type="noConversion"/>
  </si>
  <si>
    <t>일반(공단 80% 본인 20%)</t>
    <phoneticPr fontId="3" type="noConversion"/>
  </si>
  <si>
    <t>위의 금액외에 약제비 및 병원진료비 개인부담</t>
    <phoneticPr fontId="3" type="noConversion"/>
  </si>
  <si>
    <t>비급여</t>
    <phoneticPr fontId="3" type="noConversion"/>
  </si>
  <si>
    <t>식대</t>
    <phoneticPr fontId="3" type="noConversion"/>
  </si>
  <si>
    <t>간식</t>
    <phoneticPr fontId="3" type="noConversion"/>
  </si>
  <si>
    <t>30일</t>
    <phoneticPr fontId="3" type="noConversion"/>
  </si>
  <si>
    <t>1등급</t>
    <phoneticPr fontId="3" type="noConversion"/>
  </si>
  <si>
    <t>이,미용</t>
    <phoneticPr fontId="3" type="noConversion"/>
  </si>
  <si>
    <t>30일</t>
    <phoneticPr fontId="3" type="noConversion"/>
  </si>
  <si>
    <t>이,미용</t>
    <phoneticPr fontId="3" type="noConversion"/>
  </si>
  <si>
    <r>
      <t xml:space="preserve">         2022년 장기요양 월 이용료                    4.10%</t>
    </r>
    <r>
      <rPr>
        <sz val="12"/>
        <color theme="1"/>
        <rFont val="맑은 고딕"/>
        <family val="3"/>
        <charset val="129"/>
        <scheme val="minor"/>
      </rPr>
      <t>인상</t>
    </r>
    <phoneticPr fontId="3" type="noConversion"/>
  </si>
  <si>
    <t>인상액</t>
    <phoneticPr fontId="3" type="noConversion"/>
  </si>
  <si>
    <t>식사,간식</t>
    <phoneticPr fontId="3" type="noConversion"/>
  </si>
  <si>
    <t>이,미용</t>
    <phoneticPr fontId="3" type="noConversion"/>
  </si>
</sst>
</file>

<file path=xl/styles.xml><?xml version="1.0" encoding="utf-8"?>
<styleSheet xmlns="http://schemas.openxmlformats.org/spreadsheetml/2006/main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2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4"/>
      <color rgb="FFFF0000"/>
      <name val="굴림체"/>
      <family val="3"/>
      <charset val="129"/>
    </font>
    <font>
      <b/>
      <sz val="12"/>
      <color rgb="FFFF0000"/>
      <name val="맑은 고딕"/>
      <family val="3"/>
      <charset val="129"/>
      <scheme val="minor"/>
    </font>
    <font>
      <b/>
      <sz val="14"/>
      <color rgb="FF000000"/>
      <name val="굴림체"/>
      <family val="3"/>
      <charset val="129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8"/>
      <color rgb="FFFF0000"/>
      <name val="맑은 고딕"/>
      <family val="3"/>
      <charset val="129"/>
      <scheme val="minor"/>
    </font>
  </fonts>
  <fills count="9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CC"/>
      </patternFill>
    </fill>
    <fill>
      <patternFill patternType="solid">
        <fgColor theme="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5" borderId="25" applyNumberFormat="0" applyFont="0" applyAlignment="0" applyProtection="0">
      <alignment vertical="center"/>
    </xf>
  </cellStyleXfs>
  <cellXfs count="183">
    <xf numFmtId="0" fontId="0" fillId="0" borderId="0" xfId="0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3" fontId="4" fillId="0" borderId="5" xfId="0" applyNumberFormat="1" applyFont="1" applyBorder="1" applyAlignment="1">
      <alignment horizontal="center" vertical="center"/>
    </xf>
    <xf numFmtId="42" fontId="4" fillId="0" borderId="5" xfId="0" applyNumberFormat="1" applyFont="1" applyBorder="1" applyAlignment="1">
      <alignment horizontal="center" vertical="center"/>
    </xf>
    <xf numFmtId="42" fontId="4" fillId="0" borderId="5" xfId="1" applyNumberFormat="1" applyFont="1" applyBorder="1" applyAlignment="1">
      <alignment horizontal="center" vertical="center"/>
    </xf>
    <xf numFmtId="42" fontId="4" fillId="0" borderId="6" xfId="1" applyNumberFormat="1" applyFont="1" applyBorder="1" applyAlignment="1">
      <alignment horizontal="center" vertical="center"/>
    </xf>
    <xf numFmtId="42" fontId="4" fillId="0" borderId="7" xfId="0" applyNumberFormat="1" applyFont="1" applyBorder="1" applyAlignment="1">
      <alignment horizontal="center" vertical="center"/>
    </xf>
    <xf numFmtId="3" fontId="4" fillId="0" borderId="10" xfId="0" applyNumberFormat="1" applyFont="1" applyBorder="1" applyAlignment="1">
      <alignment horizontal="center" vertical="center"/>
    </xf>
    <xf numFmtId="3" fontId="5" fillId="0" borderId="10" xfId="0" applyNumberFormat="1" applyFont="1" applyBorder="1" applyAlignment="1">
      <alignment horizontal="center" vertical="center"/>
    </xf>
    <xf numFmtId="41" fontId="4" fillId="0" borderId="10" xfId="1" applyNumberFormat="1" applyFont="1" applyBorder="1">
      <alignment vertical="center"/>
    </xf>
    <xf numFmtId="41" fontId="4" fillId="0" borderId="9" xfId="1" applyNumberFormat="1" applyFont="1" applyBorder="1" applyAlignment="1">
      <alignment horizontal="center" vertical="center"/>
    </xf>
    <xf numFmtId="41" fontId="6" fillId="0" borderId="11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3" fontId="7" fillId="0" borderId="14" xfId="0" applyNumberFormat="1" applyFont="1" applyBorder="1" applyAlignment="1">
      <alignment horizontal="center" vertical="center"/>
    </xf>
    <xf numFmtId="41" fontId="4" fillId="0" borderId="14" xfId="1" applyNumberFormat="1" applyFont="1" applyBorder="1">
      <alignment vertical="center"/>
    </xf>
    <xf numFmtId="41" fontId="4" fillId="0" borderId="14" xfId="1" applyNumberFormat="1" applyFont="1" applyBorder="1" applyAlignment="1">
      <alignment horizontal="center" vertical="center"/>
    </xf>
    <xf numFmtId="41" fontId="4" fillId="0" borderId="15" xfId="0" applyNumberFormat="1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41" fontId="4" fillId="0" borderId="5" xfId="1" applyNumberFormat="1" applyFont="1" applyBorder="1">
      <alignment vertical="center"/>
    </xf>
    <xf numFmtId="41" fontId="4" fillId="0" borderId="5" xfId="1" applyNumberFormat="1" applyFont="1" applyBorder="1" applyAlignment="1">
      <alignment horizontal="center" vertical="center"/>
    </xf>
    <xf numFmtId="41" fontId="4" fillId="0" borderId="7" xfId="0" applyNumberFormat="1" applyFont="1" applyBorder="1" applyAlignment="1">
      <alignment horizontal="center" vertical="center"/>
    </xf>
    <xf numFmtId="3" fontId="4" fillId="0" borderId="19" xfId="0" applyNumberFormat="1" applyFont="1" applyBorder="1" applyAlignment="1">
      <alignment horizontal="center" vertical="center"/>
    </xf>
    <xf numFmtId="3" fontId="5" fillId="0" borderId="19" xfId="0" applyNumberFormat="1" applyFont="1" applyBorder="1" applyAlignment="1">
      <alignment horizontal="center" vertical="center"/>
    </xf>
    <xf numFmtId="41" fontId="4" fillId="0" borderId="19" xfId="1" applyNumberFormat="1" applyFont="1" applyBorder="1">
      <alignment vertical="center"/>
    </xf>
    <xf numFmtId="41" fontId="4" fillId="0" borderId="19" xfId="1" applyNumberFormat="1" applyFont="1" applyBorder="1" applyAlignment="1">
      <alignment horizontal="center" vertical="center"/>
    </xf>
    <xf numFmtId="41" fontId="6" fillId="0" borderId="20" xfId="0" applyNumberFormat="1" applyFont="1" applyBorder="1" applyAlignment="1">
      <alignment horizontal="center" vertical="center"/>
    </xf>
    <xf numFmtId="3" fontId="4" fillId="3" borderId="10" xfId="0" applyNumberFormat="1" applyFont="1" applyFill="1" applyBorder="1" applyAlignment="1">
      <alignment horizontal="center" vertical="center"/>
    </xf>
    <xf numFmtId="3" fontId="5" fillId="3" borderId="10" xfId="0" applyNumberFormat="1" applyFont="1" applyFill="1" applyBorder="1" applyAlignment="1">
      <alignment horizontal="center" vertical="center"/>
    </xf>
    <xf numFmtId="41" fontId="4" fillId="3" borderId="10" xfId="1" applyNumberFormat="1" applyFont="1" applyFill="1" applyBorder="1">
      <alignment vertical="center"/>
    </xf>
    <xf numFmtId="41" fontId="4" fillId="3" borderId="9" xfId="1" applyNumberFormat="1" applyFont="1" applyFill="1" applyBorder="1" applyAlignment="1">
      <alignment horizontal="center" vertical="center"/>
    </xf>
    <xf numFmtId="41" fontId="4" fillId="3" borderId="19" xfId="1" applyNumberFormat="1" applyFont="1" applyFill="1" applyBorder="1" applyAlignment="1">
      <alignment horizontal="center" vertical="center"/>
    </xf>
    <xf numFmtId="41" fontId="6" fillId="3" borderId="23" xfId="0" applyNumberFormat="1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3" fontId="7" fillId="3" borderId="14" xfId="0" applyNumberFormat="1" applyFont="1" applyFill="1" applyBorder="1" applyAlignment="1">
      <alignment horizontal="center" vertical="center"/>
    </xf>
    <xf numFmtId="41" fontId="4" fillId="3" borderId="14" xfId="1" applyNumberFormat="1" applyFont="1" applyFill="1" applyBorder="1">
      <alignment vertical="center"/>
    </xf>
    <xf numFmtId="41" fontId="4" fillId="3" borderId="14" xfId="1" applyNumberFormat="1" applyFont="1" applyFill="1" applyBorder="1" applyAlignment="1">
      <alignment horizontal="center" vertical="center"/>
    </xf>
    <xf numFmtId="41" fontId="4" fillId="3" borderId="15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3" fontId="7" fillId="3" borderId="5" xfId="0" applyNumberFormat="1" applyFont="1" applyFill="1" applyBorder="1" applyAlignment="1">
      <alignment horizontal="center" vertical="center"/>
    </xf>
    <xf numFmtId="41" fontId="4" fillId="3" borderId="5" xfId="1" applyNumberFormat="1" applyFont="1" applyFill="1" applyBorder="1">
      <alignment vertical="center"/>
    </xf>
    <xf numFmtId="41" fontId="4" fillId="3" borderId="5" xfId="1" applyNumberFormat="1" applyFont="1" applyFill="1" applyBorder="1" applyAlignment="1">
      <alignment horizontal="center" vertical="center"/>
    </xf>
    <xf numFmtId="41" fontId="4" fillId="3" borderId="24" xfId="0" applyNumberFormat="1" applyFont="1" applyFill="1" applyBorder="1" applyAlignment="1">
      <alignment horizontal="center" vertical="center"/>
    </xf>
    <xf numFmtId="3" fontId="7" fillId="0" borderId="10" xfId="0" applyNumberFormat="1" applyFont="1" applyBorder="1" applyAlignment="1">
      <alignment horizontal="center" vertical="center"/>
    </xf>
    <xf numFmtId="41" fontId="4" fillId="0" borderId="9" xfId="1" applyNumberFormat="1" applyFont="1" applyBorder="1">
      <alignment vertical="center"/>
    </xf>
    <xf numFmtId="41" fontId="4" fillId="0" borderId="9" xfId="0" applyNumberFormat="1" applyFont="1" applyBorder="1" applyAlignment="1">
      <alignment horizontal="center" vertical="center"/>
    </xf>
    <xf numFmtId="41" fontId="4" fillId="0" borderId="14" xfId="0" applyNumberFormat="1" applyFont="1" applyBorder="1" applyAlignment="1">
      <alignment horizontal="center" vertical="center"/>
    </xf>
    <xf numFmtId="41" fontId="4" fillId="0" borderId="5" xfId="0" applyNumberFormat="1" applyFont="1" applyBorder="1" applyAlignment="1">
      <alignment horizontal="center" vertical="center"/>
    </xf>
    <xf numFmtId="41" fontId="4" fillId="0" borderId="19" xfId="0" applyNumberFormat="1" applyFont="1" applyBorder="1" applyAlignment="1">
      <alignment horizontal="center" vertical="center"/>
    </xf>
    <xf numFmtId="41" fontId="6" fillId="0" borderId="23" xfId="0" applyNumberFormat="1" applyFont="1" applyBorder="1" applyAlignment="1">
      <alignment horizontal="center" vertical="center"/>
    </xf>
    <xf numFmtId="3" fontId="7" fillId="3" borderId="10" xfId="0" applyNumberFormat="1" applyFont="1" applyFill="1" applyBorder="1" applyAlignment="1">
      <alignment horizontal="center" vertical="center"/>
    </xf>
    <xf numFmtId="41" fontId="4" fillId="3" borderId="19" xfId="1" applyNumberFormat="1" applyFont="1" applyFill="1" applyBorder="1">
      <alignment vertical="center"/>
    </xf>
    <xf numFmtId="41" fontId="4" fillId="3" borderId="19" xfId="0" applyNumberFormat="1" applyFont="1" applyFill="1" applyBorder="1" applyAlignment="1">
      <alignment horizontal="center" vertical="center"/>
    </xf>
    <xf numFmtId="41" fontId="4" fillId="3" borderId="14" xfId="0" applyNumberFormat="1" applyFont="1" applyFill="1" applyBorder="1" applyAlignment="1">
      <alignment horizontal="center" vertical="center"/>
    </xf>
    <xf numFmtId="3" fontId="7" fillId="0" borderId="19" xfId="0" applyNumberFormat="1" applyFont="1" applyBorder="1" applyAlignment="1">
      <alignment horizontal="center" vertical="center"/>
    </xf>
    <xf numFmtId="3" fontId="7" fillId="3" borderId="19" xfId="0" applyNumberFormat="1" applyFont="1" applyFill="1" applyBorder="1" applyAlignment="1">
      <alignment horizontal="center" vertical="center"/>
    </xf>
    <xf numFmtId="41" fontId="4" fillId="3" borderId="5" xfId="0" applyNumberFormat="1" applyFont="1" applyFill="1" applyBorder="1" applyAlignment="1">
      <alignment horizontal="center" vertical="center"/>
    </xf>
    <xf numFmtId="0" fontId="2" fillId="0" borderId="0" xfId="0" applyFont="1">
      <alignment vertical="center"/>
    </xf>
    <xf numFmtId="42" fontId="0" fillId="0" borderId="0" xfId="0" applyNumberFormat="1">
      <alignment vertical="center"/>
    </xf>
    <xf numFmtId="42" fontId="0" fillId="0" borderId="0" xfId="1" applyNumberFormat="1" applyFont="1">
      <alignment vertical="center"/>
    </xf>
    <xf numFmtId="3" fontId="4" fillId="3" borderId="10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14" xfId="0" applyBorder="1">
      <alignment vertical="center"/>
    </xf>
    <xf numFmtId="42" fontId="0" fillId="0" borderId="14" xfId="0" applyNumberFormat="1" applyBorder="1">
      <alignment vertical="center"/>
    </xf>
    <xf numFmtId="42" fontId="9" fillId="0" borderId="14" xfId="0" applyNumberFormat="1" applyFont="1" applyBorder="1">
      <alignment vertical="center"/>
    </xf>
    <xf numFmtId="0" fontId="0" fillId="6" borderId="14" xfId="0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3" fontId="12" fillId="0" borderId="5" xfId="0" applyNumberFormat="1" applyFont="1" applyBorder="1" applyAlignment="1">
      <alignment horizontal="center" vertical="center"/>
    </xf>
    <xf numFmtId="42" fontId="12" fillId="0" borderId="5" xfId="0" applyNumberFormat="1" applyFont="1" applyBorder="1" applyAlignment="1">
      <alignment horizontal="center" vertical="center"/>
    </xf>
    <xf numFmtId="42" fontId="12" fillId="6" borderId="5" xfId="1" applyNumberFormat="1" applyFont="1" applyFill="1" applyBorder="1" applyAlignment="1">
      <alignment horizontal="center" vertical="center"/>
    </xf>
    <xf numFmtId="42" fontId="12" fillId="0" borderId="6" xfId="1" applyNumberFormat="1" applyFont="1" applyBorder="1" applyAlignment="1">
      <alignment horizontal="center" vertical="center"/>
    </xf>
    <xf numFmtId="42" fontId="12" fillId="0" borderId="7" xfId="0" applyNumberFormat="1" applyFont="1" applyBorder="1" applyAlignment="1">
      <alignment horizontal="center" vertical="center"/>
    </xf>
    <xf numFmtId="0" fontId="0" fillId="6" borderId="22" xfId="0" applyFill="1" applyBorder="1" applyAlignment="1">
      <alignment horizontal="center" vertical="center"/>
    </xf>
    <xf numFmtId="0" fontId="0" fillId="0" borderId="10" xfId="0" applyBorder="1">
      <alignment vertical="center"/>
    </xf>
    <xf numFmtId="42" fontId="0" fillId="0" borderId="10" xfId="0" applyNumberFormat="1" applyBorder="1">
      <alignment vertical="center"/>
    </xf>
    <xf numFmtId="0" fontId="0" fillId="6" borderId="4" xfId="0" applyFill="1" applyBorder="1" applyAlignment="1">
      <alignment horizontal="center" vertical="center"/>
    </xf>
    <xf numFmtId="0" fontId="0" fillId="0" borderId="5" xfId="0" applyBorder="1">
      <alignment vertical="center"/>
    </xf>
    <xf numFmtId="42" fontId="0" fillId="0" borderId="5" xfId="0" applyNumberFormat="1" applyBorder="1">
      <alignment vertical="center"/>
    </xf>
    <xf numFmtId="42" fontId="9" fillId="0" borderId="5" xfId="0" applyNumberFormat="1" applyFont="1" applyBorder="1">
      <alignment vertical="center"/>
    </xf>
    <xf numFmtId="42" fontId="9" fillId="0" borderId="10" xfId="0" applyNumberFormat="1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42" fontId="4" fillId="0" borderId="17" xfId="0" applyNumberFormat="1" applyFont="1" applyBorder="1" applyAlignment="1">
      <alignment horizontal="center" vertical="center"/>
    </xf>
    <xf numFmtId="42" fontId="4" fillId="0" borderId="2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41" fontId="0" fillId="0" borderId="10" xfId="1" applyFont="1" applyBorder="1" applyAlignment="1">
      <alignment vertical="center"/>
    </xf>
    <xf numFmtId="41" fontId="0" fillId="0" borderId="10" xfId="1" applyFont="1" applyBorder="1">
      <alignment vertical="center"/>
    </xf>
    <xf numFmtId="41" fontId="0" fillId="0" borderId="5" xfId="1" applyFont="1" applyBorder="1">
      <alignment vertical="center"/>
    </xf>
    <xf numFmtId="41" fontId="0" fillId="0" borderId="0" xfId="1" applyFont="1" applyBorder="1" applyAlignment="1">
      <alignment vertical="center"/>
    </xf>
    <xf numFmtId="42" fontId="12" fillId="7" borderId="10" xfId="1" applyNumberFormat="1" applyFont="1" applyFill="1" applyBorder="1" applyAlignment="1">
      <alignment horizontal="center" vertical="center"/>
    </xf>
    <xf numFmtId="42" fontId="12" fillId="7" borderId="5" xfId="1" applyNumberFormat="1" applyFont="1" applyFill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3" fontId="4" fillId="0" borderId="17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42" fontId="12" fillId="7" borderId="34" xfId="1" applyNumberFormat="1" applyFont="1" applyFill="1" applyBorder="1" applyAlignment="1">
      <alignment horizontal="center" vertical="center"/>
    </xf>
    <xf numFmtId="41" fontId="0" fillId="0" borderId="34" xfId="1" applyFont="1" applyBorder="1" applyAlignment="1">
      <alignment vertical="center"/>
    </xf>
    <xf numFmtId="41" fontId="0" fillId="0" borderId="34" xfId="1" applyFont="1" applyBorder="1">
      <alignment vertical="center"/>
    </xf>
    <xf numFmtId="0" fontId="0" fillId="0" borderId="0" xfId="0" applyFill="1">
      <alignment vertical="center"/>
    </xf>
    <xf numFmtId="42" fontId="12" fillId="0" borderId="5" xfId="1" applyNumberFormat="1" applyFont="1" applyFill="1" applyBorder="1" applyAlignment="1">
      <alignment horizontal="center" vertical="center"/>
    </xf>
    <xf numFmtId="42" fontId="12" fillId="0" borderId="30" xfId="1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3" fontId="4" fillId="0" borderId="13" xfId="0" applyNumberFormat="1" applyFont="1" applyBorder="1" applyAlignment="1">
      <alignment horizontal="center" vertical="center"/>
    </xf>
    <xf numFmtId="3" fontId="4" fillId="0" borderId="17" xfId="0" applyNumberFormat="1" applyFont="1" applyBorder="1" applyAlignment="1">
      <alignment horizontal="center" vertical="center"/>
    </xf>
    <xf numFmtId="0" fontId="2" fillId="5" borderId="25" xfId="2" applyFont="1" applyAlignment="1">
      <alignment horizontal="center" vertical="center"/>
    </xf>
    <xf numFmtId="0" fontId="0" fillId="5" borderId="25" xfId="2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3" fontId="4" fillId="0" borderId="9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3" borderId="22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3" fontId="4" fillId="3" borderId="10" xfId="0" applyNumberFormat="1" applyFont="1" applyFill="1" applyBorder="1" applyAlignment="1">
      <alignment horizontal="center" vertical="center"/>
    </xf>
    <xf numFmtId="3" fontId="4" fillId="3" borderId="14" xfId="0" applyNumberFormat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42" fontId="9" fillId="3" borderId="14" xfId="1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2" fillId="5" borderId="26" xfId="2" applyFont="1" applyBorder="1" applyAlignment="1">
      <alignment horizontal="center" vertical="center"/>
    </xf>
    <xf numFmtId="0" fontId="0" fillId="5" borderId="27" xfId="2" applyFont="1" applyBorder="1" applyAlignment="1">
      <alignment horizontal="center" vertical="center"/>
    </xf>
    <xf numFmtId="0" fontId="0" fillId="5" borderId="28" xfId="2" applyFont="1" applyBorder="1" applyAlignment="1">
      <alignment horizontal="center" vertical="center"/>
    </xf>
    <xf numFmtId="42" fontId="9" fillId="3" borderId="23" xfId="1" applyNumberFormat="1" applyFont="1" applyFill="1" applyBorder="1" applyAlignment="1">
      <alignment horizontal="center" vertical="center"/>
    </xf>
    <xf numFmtId="42" fontId="9" fillId="3" borderId="7" xfId="1" applyNumberFormat="1" applyFont="1" applyFill="1" applyBorder="1" applyAlignment="1">
      <alignment horizontal="center" vertical="center"/>
    </xf>
    <xf numFmtId="0" fontId="0" fillId="8" borderId="42" xfId="0" applyFill="1" applyBorder="1" applyAlignment="1">
      <alignment horizontal="center" vertical="center"/>
    </xf>
    <xf numFmtId="0" fontId="0" fillId="8" borderId="43" xfId="0" applyFill="1" applyBorder="1" applyAlignment="1">
      <alignment horizontal="center" vertical="center"/>
    </xf>
    <xf numFmtId="0" fontId="0" fillId="8" borderId="37" xfId="0" applyFill="1" applyBorder="1" applyAlignment="1">
      <alignment horizontal="center" vertical="center"/>
    </xf>
    <xf numFmtId="0" fontId="0" fillId="8" borderId="35" xfId="0" applyFill="1" applyBorder="1" applyAlignment="1">
      <alignment horizontal="center" vertical="center"/>
    </xf>
    <xf numFmtId="0" fontId="11" fillId="3" borderId="14" xfId="0" applyFont="1" applyFill="1" applyBorder="1" applyAlignment="1">
      <alignment horizontal="center" vertical="center"/>
    </xf>
    <xf numFmtId="41" fontId="0" fillId="0" borderId="23" xfId="1" applyFont="1" applyBorder="1" applyAlignment="1">
      <alignment horizontal="center" vertical="center"/>
    </xf>
    <xf numFmtId="41" fontId="0" fillId="0" borderId="15" xfId="1" applyFont="1" applyBorder="1" applyAlignment="1">
      <alignment horizontal="center" vertical="center"/>
    </xf>
    <xf numFmtId="41" fontId="0" fillId="0" borderId="7" xfId="1" applyFont="1" applyBorder="1" applyAlignment="1">
      <alignment horizontal="center" vertical="center"/>
    </xf>
    <xf numFmtId="41" fontId="0" fillId="0" borderId="43" xfId="1" applyFont="1" applyBorder="1" applyAlignment="1">
      <alignment horizontal="center" vertical="center"/>
    </xf>
    <xf numFmtId="41" fontId="0" fillId="0" borderId="38" xfId="1" applyFont="1" applyBorder="1" applyAlignment="1">
      <alignment horizontal="center" vertical="center"/>
    </xf>
    <xf numFmtId="41" fontId="0" fillId="0" borderId="37" xfId="1" applyFont="1" applyBorder="1" applyAlignment="1">
      <alignment horizontal="center" vertical="center"/>
    </xf>
    <xf numFmtId="41" fontId="0" fillId="0" borderId="44" xfId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3" fontId="4" fillId="3" borderId="9" xfId="0" applyNumberFormat="1" applyFont="1" applyFill="1" applyBorder="1" applyAlignment="1">
      <alignment horizontal="center" vertical="center"/>
    </xf>
    <xf numFmtId="3" fontId="4" fillId="3" borderId="13" xfId="0" applyNumberFormat="1" applyFont="1" applyFill="1" applyBorder="1" applyAlignment="1">
      <alignment horizontal="center" vertical="center"/>
    </xf>
    <xf numFmtId="3" fontId="4" fillId="3" borderId="17" xfId="0" applyNumberFormat="1" applyFont="1" applyFill="1" applyBorder="1" applyAlignment="1">
      <alignment horizontal="center" vertical="center"/>
    </xf>
    <xf numFmtId="41" fontId="4" fillId="3" borderId="9" xfId="1" applyNumberFormat="1" applyFont="1" applyFill="1" applyBorder="1" applyAlignment="1">
      <alignment horizontal="center" vertical="center"/>
    </xf>
    <xf numFmtId="41" fontId="4" fillId="3" borderId="13" xfId="1" applyNumberFormat="1" applyFont="1" applyFill="1" applyBorder="1" applyAlignment="1">
      <alignment horizontal="center" vertical="center"/>
    </xf>
    <xf numFmtId="41" fontId="4" fillId="3" borderId="17" xfId="1" applyNumberFormat="1" applyFont="1" applyFill="1" applyBorder="1" applyAlignment="1">
      <alignment horizontal="center" vertical="center"/>
    </xf>
    <xf numFmtId="3" fontId="5" fillId="3" borderId="9" xfId="0" applyNumberFormat="1" applyFont="1" applyFill="1" applyBorder="1" applyAlignment="1">
      <alignment horizontal="center" vertical="center"/>
    </xf>
    <xf numFmtId="3" fontId="5" fillId="3" borderId="13" xfId="0" applyNumberFormat="1" applyFont="1" applyFill="1" applyBorder="1" applyAlignment="1">
      <alignment horizontal="center" vertical="center"/>
    </xf>
    <xf numFmtId="3" fontId="5" fillId="3" borderId="17" xfId="0" applyNumberFormat="1" applyFont="1" applyFill="1" applyBorder="1" applyAlignment="1">
      <alignment horizontal="center" vertical="center"/>
    </xf>
    <xf numFmtId="41" fontId="4" fillId="3" borderId="9" xfId="0" applyNumberFormat="1" applyFont="1" applyFill="1" applyBorder="1" applyAlignment="1">
      <alignment horizontal="center" vertical="center"/>
    </xf>
    <xf numFmtId="41" fontId="4" fillId="3" borderId="13" xfId="0" applyNumberFormat="1" applyFont="1" applyFill="1" applyBorder="1" applyAlignment="1">
      <alignment horizontal="center" vertical="center"/>
    </xf>
    <xf numFmtId="41" fontId="4" fillId="3" borderId="17" xfId="0" applyNumberFormat="1" applyFont="1" applyFill="1" applyBorder="1" applyAlignment="1">
      <alignment horizontal="center" vertical="center"/>
    </xf>
    <xf numFmtId="41" fontId="4" fillId="0" borderId="9" xfId="0" applyNumberFormat="1" applyFont="1" applyBorder="1" applyAlignment="1">
      <alignment horizontal="center" vertical="center"/>
    </xf>
    <xf numFmtId="41" fontId="4" fillId="0" borderId="17" xfId="0" applyNumberFormat="1" applyFont="1" applyBorder="1" applyAlignment="1">
      <alignment horizontal="center" vertical="center"/>
    </xf>
    <xf numFmtId="41" fontId="4" fillId="0" borderId="9" xfId="1" applyNumberFormat="1" applyFont="1" applyBorder="1" applyAlignment="1">
      <alignment horizontal="center" vertical="center"/>
    </xf>
    <xf numFmtId="41" fontId="4" fillId="0" borderId="17" xfId="1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3" fontId="5" fillId="0" borderId="9" xfId="0" applyNumberFormat="1" applyFont="1" applyBorder="1" applyAlignment="1">
      <alignment horizontal="center" vertical="center"/>
    </xf>
    <xf numFmtId="3" fontId="5" fillId="0" borderId="13" xfId="0" applyNumberFormat="1" applyFont="1" applyBorder="1" applyAlignment="1">
      <alignment horizontal="center" vertical="center"/>
    </xf>
    <xf numFmtId="41" fontId="4" fillId="0" borderId="13" xfId="1" applyNumberFormat="1" applyFont="1" applyBorder="1" applyAlignment="1">
      <alignment horizontal="center" vertical="center"/>
    </xf>
    <xf numFmtId="41" fontId="13" fillId="0" borderId="11" xfId="0" applyNumberFormat="1" applyFont="1" applyBorder="1" applyAlignment="1">
      <alignment horizontal="center" vertical="center"/>
    </xf>
    <xf numFmtId="41" fontId="13" fillId="0" borderId="29" xfId="0" applyNumberFormat="1" applyFont="1" applyBorder="1" applyAlignment="1">
      <alignment horizontal="center" vertical="center"/>
    </xf>
    <xf numFmtId="3" fontId="5" fillId="0" borderId="17" xfId="0" applyNumberFormat="1" applyFont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4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41" fontId="13" fillId="3" borderId="11" xfId="0" applyNumberFormat="1" applyFont="1" applyFill="1" applyBorder="1" applyAlignment="1">
      <alignment horizontal="center" vertical="center"/>
    </xf>
    <xf numFmtId="41" fontId="13" fillId="3" borderId="29" xfId="0" applyNumberFormat="1" applyFont="1" applyFill="1" applyBorder="1" applyAlignment="1">
      <alignment horizontal="center" vertical="center"/>
    </xf>
    <xf numFmtId="0" fontId="4" fillId="3" borderId="41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41" fontId="13" fillId="0" borderId="24" xfId="0" applyNumberFormat="1" applyFont="1" applyBorder="1" applyAlignment="1">
      <alignment horizontal="center" vertical="center"/>
    </xf>
    <xf numFmtId="0" fontId="8" fillId="6" borderId="39" xfId="0" applyFont="1" applyFill="1" applyBorder="1" applyAlignment="1">
      <alignment horizontal="center" vertical="center"/>
    </xf>
    <xf numFmtId="0" fontId="8" fillId="6" borderId="36" xfId="0" applyFont="1" applyFill="1" applyBorder="1" applyAlignment="1">
      <alignment horizontal="center" vertical="center"/>
    </xf>
    <xf numFmtId="0" fontId="8" fillId="6" borderId="40" xfId="0" applyFont="1" applyFill="1" applyBorder="1" applyAlignment="1">
      <alignment horizontal="center" vertical="center"/>
    </xf>
    <xf numFmtId="41" fontId="13" fillId="3" borderId="24" xfId="0" applyNumberFormat="1" applyFont="1" applyFill="1" applyBorder="1" applyAlignment="1">
      <alignment horizontal="center" vertical="center"/>
    </xf>
  </cellXfs>
  <cellStyles count="3">
    <cellStyle name="메모" xfId="2" builtinId="10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2"/>
  <sheetViews>
    <sheetView workbookViewId="0">
      <selection activeCell="M14" sqref="M14"/>
    </sheetView>
  </sheetViews>
  <sheetFormatPr defaultRowHeight="16.5"/>
  <cols>
    <col min="1" max="3" width="9.375" customWidth="1"/>
    <col min="4" max="4" width="15.125" customWidth="1"/>
    <col min="5" max="6" width="13" customWidth="1"/>
    <col min="7" max="7" width="11.5" customWidth="1"/>
    <col min="8" max="8" width="11.125" customWidth="1"/>
    <col min="9" max="9" width="13" customWidth="1"/>
  </cols>
  <sheetData>
    <row r="1" spans="1:9" ht="34.5" thickBot="1">
      <c r="A1" s="107" t="s">
        <v>24</v>
      </c>
      <c r="B1" s="108"/>
      <c r="C1" s="108"/>
      <c r="D1" s="108"/>
      <c r="E1" s="108"/>
      <c r="F1" s="108"/>
      <c r="G1" s="108"/>
      <c r="H1" s="108"/>
      <c r="I1" s="108"/>
    </row>
    <row r="2" spans="1:9" ht="17.25">
      <c r="A2" s="109" t="s">
        <v>0</v>
      </c>
      <c r="B2" s="110"/>
      <c r="C2" s="110"/>
      <c r="D2" s="110"/>
      <c r="E2" s="110"/>
      <c r="F2" s="110"/>
      <c r="G2" s="110"/>
      <c r="H2" s="110"/>
      <c r="I2" s="111"/>
    </row>
    <row r="3" spans="1:9" ht="27" customHeight="1" thickBot="1">
      <c r="A3" s="67" t="s">
        <v>1</v>
      </c>
      <c r="B3" s="68" t="s">
        <v>2</v>
      </c>
      <c r="C3" s="68" t="s">
        <v>3</v>
      </c>
      <c r="D3" s="69" t="s">
        <v>4</v>
      </c>
      <c r="E3" s="70" t="s">
        <v>5</v>
      </c>
      <c r="F3" s="70" t="s">
        <v>6</v>
      </c>
      <c r="G3" s="71" t="s">
        <v>7</v>
      </c>
      <c r="H3" s="72" t="s">
        <v>25</v>
      </c>
      <c r="I3" s="73" t="s">
        <v>9</v>
      </c>
    </row>
    <row r="4" spans="1:9" ht="22.15" customHeight="1">
      <c r="A4" s="102" t="s">
        <v>10</v>
      </c>
      <c r="B4" s="112">
        <v>69150</v>
      </c>
      <c r="C4" s="8" t="s">
        <v>11</v>
      </c>
      <c r="D4" s="9">
        <f>B4*30</f>
        <v>2074500</v>
      </c>
      <c r="E4" s="10">
        <f>ROUND(D4*80%,-1)</f>
        <v>1659600</v>
      </c>
      <c r="F4" s="10">
        <f>ROUND(D4*20%,-1)</f>
        <v>414900</v>
      </c>
      <c r="G4" s="11">
        <v>300000</v>
      </c>
      <c r="H4" s="11">
        <v>4380</v>
      </c>
      <c r="I4" s="12">
        <f>SUM(F4:H4)</f>
        <v>719280</v>
      </c>
    </row>
    <row r="5" spans="1:9" ht="22.15" customHeight="1">
      <c r="A5" s="103"/>
      <c r="B5" s="105"/>
      <c r="C5" s="13" t="s">
        <v>12</v>
      </c>
      <c r="D5" s="14">
        <f>B4*31</f>
        <v>2143650</v>
      </c>
      <c r="E5" s="15">
        <f t="shared" ref="E5:E12" si="0">ROUND(D5*80%,-1)</f>
        <v>1714920</v>
      </c>
      <c r="F5" s="15">
        <f t="shared" ref="F5:F12" si="1">ROUND(D5*20%,-1)</f>
        <v>428730</v>
      </c>
      <c r="G5" s="16">
        <v>310000</v>
      </c>
      <c r="H5" s="16">
        <v>4380</v>
      </c>
      <c r="I5" s="17">
        <f t="shared" ref="I5:I12" si="2">SUM(F5:H5)</f>
        <v>743110</v>
      </c>
    </row>
    <row r="6" spans="1:9" ht="22.15" customHeight="1" thickBot="1">
      <c r="A6" s="104"/>
      <c r="B6" s="106"/>
      <c r="C6" s="2" t="s">
        <v>13</v>
      </c>
      <c r="D6" s="18">
        <f>B4*28</f>
        <v>1936200</v>
      </c>
      <c r="E6" s="19">
        <f t="shared" si="0"/>
        <v>1548960</v>
      </c>
      <c r="F6" s="19">
        <f t="shared" si="1"/>
        <v>387240</v>
      </c>
      <c r="G6" s="20">
        <v>280000</v>
      </c>
      <c r="H6" s="20">
        <v>4380</v>
      </c>
      <c r="I6" s="21">
        <f t="shared" si="2"/>
        <v>671620</v>
      </c>
    </row>
    <row r="7" spans="1:9" ht="22.15" customHeight="1">
      <c r="A7" s="113" t="s">
        <v>14</v>
      </c>
      <c r="B7" s="105">
        <v>64170</v>
      </c>
      <c r="C7" s="22" t="s">
        <v>11</v>
      </c>
      <c r="D7" s="23">
        <f>B7*30</f>
        <v>1925100</v>
      </c>
      <c r="E7" s="24">
        <f t="shared" si="0"/>
        <v>1540080</v>
      </c>
      <c r="F7" s="24">
        <f t="shared" si="1"/>
        <v>385020</v>
      </c>
      <c r="G7" s="11">
        <v>300000</v>
      </c>
      <c r="H7" s="25">
        <v>4380</v>
      </c>
      <c r="I7" s="26">
        <f t="shared" si="2"/>
        <v>689400</v>
      </c>
    </row>
    <row r="8" spans="1:9" ht="22.15" customHeight="1">
      <c r="A8" s="114"/>
      <c r="B8" s="105"/>
      <c r="C8" s="13" t="s">
        <v>15</v>
      </c>
      <c r="D8" s="14">
        <f>B7*31</f>
        <v>1989270</v>
      </c>
      <c r="E8" s="15">
        <f t="shared" si="0"/>
        <v>1591420</v>
      </c>
      <c r="F8" s="15">
        <f t="shared" si="1"/>
        <v>397850</v>
      </c>
      <c r="G8" s="16">
        <v>310000</v>
      </c>
      <c r="H8" s="16">
        <v>4380</v>
      </c>
      <c r="I8" s="17">
        <f t="shared" si="2"/>
        <v>712230</v>
      </c>
    </row>
    <row r="9" spans="1:9" ht="22.15" customHeight="1" thickBot="1">
      <c r="A9" s="115"/>
      <c r="B9" s="106"/>
      <c r="C9" s="2" t="s">
        <v>16</v>
      </c>
      <c r="D9" s="18">
        <f>52040*28</f>
        <v>1457120</v>
      </c>
      <c r="E9" s="19">
        <f t="shared" si="0"/>
        <v>1165700</v>
      </c>
      <c r="F9" s="19">
        <f t="shared" si="1"/>
        <v>291420</v>
      </c>
      <c r="G9" s="20">
        <v>280000</v>
      </c>
      <c r="H9" s="20">
        <v>4380</v>
      </c>
      <c r="I9" s="21">
        <f t="shared" si="2"/>
        <v>575800</v>
      </c>
    </row>
    <row r="10" spans="1:9" ht="22.15" customHeight="1">
      <c r="A10" s="116" t="s">
        <v>17</v>
      </c>
      <c r="B10" s="119">
        <v>59170</v>
      </c>
      <c r="C10" s="27" t="s">
        <v>11</v>
      </c>
      <c r="D10" s="28">
        <f>B10*30</f>
        <v>1775100</v>
      </c>
      <c r="E10" s="29">
        <f t="shared" si="0"/>
        <v>1420080</v>
      </c>
      <c r="F10" s="29">
        <f t="shared" si="1"/>
        <v>355020</v>
      </c>
      <c r="G10" s="30">
        <v>300000</v>
      </c>
      <c r="H10" s="31">
        <v>4380</v>
      </c>
      <c r="I10" s="32">
        <f t="shared" si="2"/>
        <v>659400</v>
      </c>
    </row>
    <row r="11" spans="1:9" ht="22.15" customHeight="1">
      <c r="A11" s="117"/>
      <c r="B11" s="120"/>
      <c r="C11" s="33" t="s">
        <v>15</v>
      </c>
      <c r="D11" s="34">
        <f>B10*31</f>
        <v>1834270</v>
      </c>
      <c r="E11" s="35">
        <f t="shared" si="0"/>
        <v>1467420</v>
      </c>
      <c r="F11" s="35">
        <f t="shared" si="1"/>
        <v>366850</v>
      </c>
      <c r="G11" s="36">
        <v>310000</v>
      </c>
      <c r="H11" s="31">
        <v>4380</v>
      </c>
      <c r="I11" s="37">
        <f t="shared" si="2"/>
        <v>681230</v>
      </c>
    </row>
    <row r="12" spans="1:9" ht="22.15" customHeight="1" thickBot="1">
      <c r="A12" s="118"/>
      <c r="B12" s="121"/>
      <c r="C12" s="38" t="s">
        <v>16</v>
      </c>
      <c r="D12" s="39">
        <f>B10*28</f>
        <v>1656760</v>
      </c>
      <c r="E12" s="40">
        <f t="shared" si="0"/>
        <v>1325410</v>
      </c>
      <c r="F12" s="40">
        <f t="shared" si="1"/>
        <v>331350</v>
      </c>
      <c r="G12" s="41">
        <v>280000</v>
      </c>
      <c r="H12" s="31">
        <v>4380</v>
      </c>
      <c r="I12" s="42">
        <f t="shared" si="2"/>
        <v>615730</v>
      </c>
    </row>
    <row r="13" spans="1:9" ht="22.15" customHeight="1">
      <c r="A13" s="109" t="s">
        <v>18</v>
      </c>
      <c r="B13" s="110"/>
      <c r="C13" s="110"/>
      <c r="D13" s="110"/>
      <c r="E13" s="110"/>
      <c r="F13" s="110"/>
      <c r="G13" s="110"/>
      <c r="H13" s="110"/>
      <c r="I13" s="111"/>
    </row>
    <row r="14" spans="1:9" ht="22.15" customHeight="1" thickBot="1">
      <c r="A14" s="1" t="s">
        <v>1</v>
      </c>
      <c r="B14" s="2" t="s">
        <v>2</v>
      </c>
      <c r="C14" s="2" t="s">
        <v>3</v>
      </c>
      <c r="D14" s="3" t="s">
        <v>4</v>
      </c>
      <c r="E14" s="4" t="s">
        <v>5</v>
      </c>
      <c r="F14" s="4" t="s">
        <v>6</v>
      </c>
      <c r="G14" s="5" t="s">
        <v>7</v>
      </c>
      <c r="H14" s="6" t="s">
        <v>8</v>
      </c>
      <c r="I14" s="7" t="s">
        <v>9</v>
      </c>
    </row>
    <row r="15" spans="1:9" ht="22.15" customHeight="1">
      <c r="A15" s="102" t="s">
        <v>10</v>
      </c>
      <c r="B15" s="112">
        <v>69150</v>
      </c>
      <c r="C15" s="8" t="s">
        <v>11</v>
      </c>
      <c r="D15" s="43">
        <f>B15*30</f>
        <v>2074500</v>
      </c>
      <c r="E15" s="44">
        <f>ROUND(D15*88%,-1)</f>
        <v>1825560</v>
      </c>
      <c r="F15" s="45">
        <f>ROUND(D15*12%,-1)</f>
        <v>248940</v>
      </c>
      <c r="G15" s="11">
        <v>300000</v>
      </c>
      <c r="H15" s="11">
        <v>2620</v>
      </c>
      <c r="I15" s="12">
        <f t="shared" ref="I15:I23" si="3">SUM(F15:H15)</f>
        <v>551560</v>
      </c>
    </row>
    <row r="16" spans="1:9" ht="22.15" customHeight="1">
      <c r="A16" s="103"/>
      <c r="B16" s="105"/>
      <c r="C16" s="13" t="s">
        <v>15</v>
      </c>
      <c r="D16" s="14">
        <f>B15*31</f>
        <v>2143650</v>
      </c>
      <c r="E16" s="15">
        <f t="shared" ref="E16:E23" si="4">ROUND(D16*88%,-1)</f>
        <v>1886410</v>
      </c>
      <c r="F16" s="46">
        <f t="shared" ref="F16:F23" si="5">ROUND(D16*12%,-1)</f>
        <v>257240</v>
      </c>
      <c r="G16" s="16">
        <v>310000</v>
      </c>
      <c r="H16" s="16">
        <v>2620</v>
      </c>
      <c r="I16" s="17">
        <f>SUM(F16:H16)</f>
        <v>569860</v>
      </c>
    </row>
    <row r="17" spans="1:9" ht="22.15" customHeight="1" thickBot="1">
      <c r="A17" s="104"/>
      <c r="B17" s="106"/>
      <c r="C17" s="2" t="s">
        <v>16</v>
      </c>
      <c r="D17" s="18">
        <f>B15*28</f>
        <v>1936200</v>
      </c>
      <c r="E17" s="19">
        <f t="shared" si="4"/>
        <v>1703860</v>
      </c>
      <c r="F17" s="47">
        <f t="shared" si="5"/>
        <v>232340</v>
      </c>
      <c r="G17" s="20">
        <v>280000</v>
      </c>
      <c r="H17" s="20">
        <v>2620</v>
      </c>
      <c r="I17" s="21">
        <f t="shared" si="3"/>
        <v>514960</v>
      </c>
    </row>
    <row r="18" spans="1:9" ht="22.15" customHeight="1">
      <c r="A18" s="102" t="s">
        <v>14</v>
      </c>
      <c r="B18" s="105">
        <v>64170</v>
      </c>
      <c r="C18" s="8" t="s">
        <v>11</v>
      </c>
      <c r="D18" s="43">
        <f>B18*30</f>
        <v>1925100</v>
      </c>
      <c r="E18" s="24">
        <f t="shared" si="4"/>
        <v>1694090</v>
      </c>
      <c r="F18" s="48">
        <f t="shared" si="5"/>
        <v>231010</v>
      </c>
      <c r="G18" s="11">
        <v>300000</v>
      </c>
      <c r="H18" s="25">
        <v>2620</v>
      </c>
      <c r="I18" s="49">
        <f t="shared" si="3"/>
        <v>533630</v>
      </c>
    </row>
    <row r="19" spans="1:9" ht="22.15" customHeight="1">
      <c r="A19" s="103"/>
      <c r="B19" s="105"/>
      <c r="C19" s="13" t="s">
        <v>15</v>
      </c>
      <c r="D19" s="14">
        <f>B18*31</f>
        <v>1989270</v>
      </c>
      <c r="E19" s="15">
        <f t="shared" si="4"/>
        <v>1750560</v>
      </c>
      <c r="F19" s="46">
        <f t="shared" si="5"/>
        <v>238710</v>
      </c>
      <c r="G19" s="16">
        <v>310000</v>
      </c>
      <c r="H19" s="16">
        <v>2620</v>
      </c>
      <c r="I19" s="17">
        <f t="shared" si="3"/>
        <v>551330</v>
      </c>
    </row>
    <row r="20" spans="1:9" ht="22.15" customHeight="1" thickBot="1">
      <c r="A20" s="104"/>
      <c r="B20" s="106"/>
      <c r="C20" s="2" t="s">
        <v>13</v>
      </c>
      <c r="D20" s="18">
        <f>52040*28</f>
        <v>1457120</v>
      </c>
      <c r="E20" s="19">
        <f t="shared" si="4"/>
        <v>1282270</v>
      </c>
      <c r="F20" s="47">
        <f t="shared" si="5"/>
        <v>174850</v>
      </c>
      <c r="G20" s="20">
        <v>280000</v>
      </c>
      <c r="H20" s="20">
        <v>2620</v>
      </c>
      <c r="I20" s="21">
        <f t="shared" si="3"/>
        <v>457470</v>
      </c>
    </row>
    <row r="21" spans="1:9" ht="22.15" customHeight="1">
      <c r="A21" s="116" t="s">
        <v>19</v>
      </c>
      <c r="B21" s="119">
        <v>59170</v>
      </c>
      <c r="C21" s="27" t="s">
        <v>11</v>
      </c>
      <c r="D21" s="50">
        <f>B21*30</f>
        <v>1775100</v>
      </c>
      <c r="E21" s="51">
        <f t="shared" si="4"/>
        <v>1562090</v>
      </c>
      <c r="F21" s="52">
        <f t="shared" si="5"/>
        <v>213010</v>
      </c>
      <c r="G21" s="30">
        <v>300000</v>
      </c>
      <c r="H21" s="31">
        <v>2620</v>
      </c>
      <c r="I21" s="32">
        <f t="shared" si="3"/>
        <v>515630</v>
      </c>
    </row>
    <row r="22" spans="1:9" ht="22.15" customHeight="1">
      <c r="A22" s="117"/>
      <c r="B22" s="120"/>
      <c r="C22" s="33" t="s">
        <v>15</v>
      </c>
      <c r="D22" s="34">
        <f>B21*31</f>
        <v>1834270</v>
      </c>
      <c r="E22" s="35">
        <f t="shared" si="4"/>
        <v>1614160</v>
      </c>
      <c r="F22" s="53">
        <f t="shared" si="5"/>
        <v>220110</v>
      </c>
      <c r="G22" s="36">
        <v>310000</v>
      </c>
      <c r="H22" s="31">
        <v>2620</v>
      </c>
      <c r="I22" s="37">
        <f t="shared" si="3"/>
        <v>532730</v>
      </c>
    </row>
    <row r="23" spans="1:9" ht="22.15" customHeight="1" thickBot="1">
      <c r="A23" s="118"/>
      <c r="B23" s="121"/>
      <c r="C23" s="38" t="s">
        <v>16</v>
      </c>
      <c r="D23" s="39">
        <f>B21*28</f>
        <v>1656760</v>
      </c>
      <c r="E23" s="51">
        <f t="shared" si="4"/>
        <v>1457950</v>
      </c>
      <c r="F23" s="52">
        <f t="shared" si="5"/>
        <v>198810</v>
      </c>
      <c r="G23" s="41">
        <v>280000</v>
      </c>
      <c r="H23" s="31">
        <v>2620</v>
      </c>
      <c r="I23" s="42">
        <f t="shared" si="3"/>
        <v>481430</v>
      </c>
    </row>
    <row r="24" spans="1:9" ht="22.15" customHeight="1">
      <c r="A24" s="123" t="s">
        <v>20</v>
      </c>
      <c r="B24" s="124"/>
      <c r="C24" s="124"/>
      <c r="D24" s="124"/>
      <c r="E24" s="124"/>
      <c r="F24" s="124"/>
      <c r="G24" s="124"/>
      <c r="H24" s="124"/>
      <c r="I24" s="125"/>
    </row>
    <row r="25" spans="1:9" ht="22.15" customHeight="1" thickBot="1">
      <c r="A25" s="1" t="s">
        <v>1</v>
      </c>
      <c r="B25" s="2" t="s">
        <v>2</v>
      </c>
      <c r="C25" s="2" t="s">
        <v>3</v>
      </c>
      <c r="D25" s="3" t="s">
        <v>4</v>
      </c>
      <c r="E25" s="4" t="s">
        <v>5</v>
      </c>
      <c r="F25" s="4" t="s">
        <v>6</v>
      </c>
      <c r="G25" s="5" t="s">
        <v>7</v>
      </c>
      <c r="H25" s="6" t="s">
        <v>8</v>
      </c>
      <c r="I25" s="7" t="s">
        <v>9</v>
      </c>
    </row>
    <row r="26" spans="1:9" ht="22.15" customHeight="1">
      <c r="A26" s="102" t="s">
        <v>10</v>
      </c>
      <c r="B26" s="112">
        <v>69150</v>
      </c>
      <c r="C26" s="8" t="s">
        <v>11</v>
      </c>
      <c r="D26" s="43">
        <f>B26*30</f>
        <v>2074500</v>
      </c>
      <c r="E26" s="44">
        <f>ROUND(D26*92%,-1)</f>
        <v>1908540</v>
      </c>
      <c r="F26" s="45">
        <f>ROUND(D26*8%,-1)</f>
        <v>165960</v>
      </c>
      <c r="G26" s="11">
        <v>300000</v>
      </c>
      <c r="H26" s="11">
        <v>1740</v>
      </c>
      <c r="I26" s="12">
        <f t="shared" ref="I26" si="6">SUM(F26:H26)</f>
        <v>467700</v>
      </c>
    </row>
    <row r="27" spans="1:9" ht="22.15" customHeight="1">
      <c r="A27" s="103"/>
      <c r="B27" s="105"/>
      <c r="C27" s="13" t="s">
        <v>15</v>
      </c>
      <c r="D27" s="14">
        <f>B26*31</f>
        <v>2143650</v>
      </c>
      <c r="E27" s="15">
        <f t="shared" ref="E27:E34" si="7">ROUND(D27*92%,-1)</f>
        <v>1972160</v>
      </c>
      <c r="F27" s="46">
        <f t="shared" ref="F27:F34" si="8">ROUND(D27*8%,-1)</f>
        <v>171490</v>
      </c>
      <c r="G27" s="16">
        <v>310000</v>
      </c>
      <c r="H27" s="16">
        <v>1740</v>
      </c>
      <c r="I27" s="17">
        <f>SUM(F27:H27)</f>
        <v>483230</v>
      </c>
    </row>
    <row r="28" spans="1:9" ht="22.15" customHeight="1" thickBot="1">
      <c r="A28" s="104"/>
      <c r="B28" s="106"/>
      <c r="C28" s="2" t="s">
        <v>16</v>
      </c>
      <c r="D28" s="18">
        <f>B26*28</f>
        <v>1936200</v>
      </c>
      <c r="E28" s="19">
        <f t="shared" si="7"/>
        <v>1781300</v>
      </c>
      <c r="F28" s="47">
        <f t="shared" si="8"/>
        <v>154900</v>
      </c>
      <c r="G28" s="20">
        <v>280000</v>
      </c>
      <c r="H28" s="20">
        <v>1740</v>
      </c>
      <c r="I28" s="21">
        <f t="shared" ref="I28:I34" si="9">SUM(F28:H28)</f>
        <v>436640</v>
      </c>
    </row>
    <row r="29" spans="1:9" ht="22.15" customHeight="1">
      <c r="A29" s="102" t="s">
        <v>14</v>
      </c>
      <c r="B29" s="105">
        <v>64170</v>
      </c>
      <c r="C29" s="8" t="s">
        <v>11</v>
      </c>
      <c r="D29" s="54">
        <f>B29*30</f>
        <v>1925100</v>
      </c>
      <c r="E29" s="24">
        <f t="shared" si="7"/>
        <v>1771090</v>
      </c>
      <c r="F29" s="48">
        <f t="shared" si="8"/>
        <v>154010</v>
      </c>
      <c r="G29" s="11">
        <v>300000</v>
      </c>
      <c r="H29" s="25">
        <v>1740</v>
      </c>
      <c r="I29" s="49">
        <f t="shared" si="9"/>
        <v>455750</v>
      </c>
    </row>
    <row r="30" spans="1:9" ht="22.15" customHeight="1">
      <c r="A30" s="103"/>
      <c r="B30" s="105"/>
      <c r="C30" s="13" t="s">
        <v>15</v>
      </c>
      <c r="D30" s="14">
        <f>B29*31</f>
        <v>1989270</v>
      </c>
      <c r="E30" s="15">
        <f t="shared" si="7"/>
        <v>1830130</v>
      </c>
      <c r="F30" s="46">
        <f t="shared" si="8"/>
        <v>159140</v>
      </c>
      <c r="G30" s="16">
        <v>310000</v>
      </c>
      <c r="H30" s="16">
        <v>1740</v>
      </c>
      <c r="I30" s="17">
        <f t="shared" si="9"/>
        <v>470880</v>
      </c>
    </row>
    <row r="31" spans="1:9" ht="22.15" customHeight="1" thickBot="1">
      <c r="A31" s="104"/>
      <c r="B31" s="106"/>
      <c r="C31" s="2" t="s">
        <v>16</v>
      </c>
      <c r="D31" s="18">
        <f>52040*28</f>
        <v>1457120</v>
      </c>
      <c r="E31" s="19">
        <f t="shared" si="7"/>
        <v>1340550</v>
      </c>
      <c r="F31" s="47">
        <f t="shared" si="8"/>
        <v>116570</v>
      </c>
      <c r="G31" s="20">
        <v>280000</v>
      </c>
      <c r="H31" s="20">
        <v>1740</v>
      </c>
      <c r="I31" s="21">
        <f t="shared" si="9"/>
        <v>398310</v>
      </c>
    </row>
    <row r="32" spans="1:9" ht="22.15" customHeight="1">
      <c r="A32" s="116" t="s">
        <v>19</v>
      </c>
      <c r="B32" s="119">
        <v>59170</v>
      </c>
      <c r="C32" s="27" t="s">
        <v>11</v>
      </c>
      <c r="D32" s="55">
        <f>B32*30</f>
        <v>1775100</v>
      </c>
      <c r="E32" s="51">
        <f t="shared" si="7"/>
        <v>1633090</v>
      </c>
      <c r="F32" s="52">
        <f t="shared" si="8"/>
        <v>142010</v>
      </c>
      <c r="G32" s="30">
        <v>300000</v>
      </c>
      <c r="H32" s="31">
        <v>1740</v>
      </c>
      <c r="I32" s="32">
        <f t="shared" si="9"/>
        <v>443750</v>
      </c>
    </row>
    <row r="33" spans="1:9" ht="22.15" customHeight="1">
      <c r="A33" s="117"/>
      <c r="B33" s="120"/>
      <c r="C33" s="33" t="s">
        <v>15</v>
      </c>
      <c r="D33" s="34">
        <f>B32*31</f>
        <v>1834270</v>
      </c>
      <c r="E33" s="35">
        <f t="shared" si="7"/>
        <v>1687530</v>
      </c>
      <c r="F33" s="53">
        <f t="shared" si="8"/>
        <v>146740</v>
      </c>
      <c r="G33" s="36">
        <v>310000</v>
      </c>
      <c r="H33" s="31">
        <v>1740</v>
      </c>
      <c r="I33" s="37">
        <f t="shared" si="9"/>
        <v>458480</v>
      </c>
    </row>
    <row r="34" spans="1:9" ht="22.15" customHeight="1" thickBot="1">
      <c r="A34" s="118"/>
      <c r="B34" s="121"/>
      <c r="C34" s="38" t="s">
        <v>16</v>
      </c>
      <c r="D34" s="39">
        <f>B32*28</f>
        <v>1656760</v>
      </c>
      <c r="E34" s="40">
        <f t="shared" si="7"/>
        <v>1524220</v>
      </c>
      <c r="F34" s="56">
        <f t="shared" si="8"/>
        <v>132540</v>
      </c>
      <c r="G34" s="41">
        <v>280000</v>
      </c>
      <c r="H34" s="41">
        <v>1740</v>
      </c>
      <c r="I34" s="42">
        <f t="shared" si="9"/>
        <v>414280</v>
      </c>
    </row>
    <row r="35" spans="1:9" ht="26.25">
      <c r="A35" s="126" t="s">
        <v>23</v>
      </c>
      <c r="B35" s="127"/>
      <c r="C35" s="127"/>
      <c r="D35" s="127"/>
      <c r="E35" s="127"/>
      <c r="F35" s="127"/>
      <c r="G35" s="127"/>
      <c r="H35" s="127"/>
      <c r="I35" s="127"/>
    </row>
    <row r="36" spans="1:9" ht="33.75">
      <c r="A36" s="57"/>
      <c r="E36" s="58"/>
      <c r="F36" s="58"/>
      <c r="G36" s="59"/>
      <c r="H36" s="59"/>
      <c r="I36" s="58"/>
    </row>
    <row r="37" spans="1:9" ht="25.15" customHeight="1">
      <c r="C37" s="66" t="s">
        <v>21</v>
      </c>
      <c r="D37" s="63">
        <v>3000</v>
      </c>
      <c r="E37" s="64">
        <f>D37*30*3</f>
        <v>270000</v>
      </c>
      <c r="F37" s="64"/>
      <c r="G37" s="122" t="s">
        <v>26</v>
      </c>
      <c r="H37" s="59"/>
      <c r="I37" s="58"/>
    </row>
    <row r="38" spans="1:9" ht="25.15" customHeight="1">
      <c r="C38" s="66" t="s">
        <v>22</v>
      </c>
      <c r="D38" s="63">
        <v>1000</v>
      </c>
      <c r="E38" s="64">
        <f>D38*30</f>
        <v>30000</v>
      </c>
      <c r="F38" s="65">
        <f>E37+E38</f>
        <v>300000</v>
      </c>
      <c r="G38" s="122"/>
      <c r="H38" s="59"/>
      <c r="I38" s="58"/>
    </row>
    <row r="39" spans="1:9" ht="25.15" customHeight="1">
      <c r="C39" s="66" t="s">
        <v>21</v>
      </c>
      <c r="D39" s="63">
        <v>3000</v>
      </c>
      <c r="E39" s="64">
        <f>D39*31*3</f>
        <v>279000</v>
      </c>
      <c r="F39" s="65"/>
      <c r="G39" s="122" t="s">
        <v>27</v>
      </c>
      <c r="H39" s="59"/>
      <c r="I39" s="58"/>
    </row>
    <row r="40" spans="1:9" ht="25.15" customHeight="1">
      <c r="C40" s="66" t="s">
        <v>22</v>
      </c>
      <c r="D40" s="63">
        <v>1000</v>
      </c>
      <c r="E40" s="64">
        <f>D40*31</f>
        <v>31000</v>
      </c>
      <c r="F40" s="65">
        <f>E39+E40</f>
        <v>310000</v>
      </c>
      <c r="G40" s="122"/>
      <c r="H40" s="59"/>
      <c r="I40" s="58"/>
    </row>
    <row r="41" spans="1:9" ht="25.15" customHeight="1">
      <c r="C41" s="66" t="s">
        <v>21</v>
      </c>
      <c r="D41" s="63">
        <v>3000</v>
      </c>
      <c r="E41" s="64">
        <f>D41*28*3</f>
        <v>252000</v>
      </c>
      <c r="F41" s="65"/>
      <c r="G41" s="122" t="s">
        <v>28</v>
      </c>
      <c r="H41" s="59"/>
      <c r="I41" s="58"/>
    </row>
    <row r="42" spans="1:9" ht="25.15" customHeight="1">
      <c r="C42" s="66" t="s">
        <v>22</v>
      </c>
      <c r="D42" s="63">
        <v>1000</v>
      </c>
      <c r="E42" s="64">
        <f>D42*28</f>
        <v>28000</v>
      </c>
      <c r="F42" s="65">
        <f>E41+E42</f>
        <v>280000</v>
      </c>
      <c r="G42" s="122"/>
      <c r="H42" s="59"/>
      <c r="I42" s="58"/>
    </row>
  </sheetData>
  <mergeCells count="26">
    <mergeCell ref="G41:G42"/>
    <mergeCell ref="A21:A23"/>
    <mergeCell ref="B21:B23"/>
    <mergeCell ref="A24:I24"/>
    <mergeCell ref="A26:A28"/>
    <mergeCell ref="B26:B28"/>
    <mergeCell ref="A29:A31"/>
    <mergeCell ref="B29:B31"/>
    <mergeCell ref="A32:A34"/>
    <mergeCell ref="B32:B34"/>
    <mergeCell ref="A35:I35"/>
    <mergeCell ref="G37:G38"/>
    <mergeCell ref="G39:G40"/>
    <mergeCell ref="A18:A20"/>
    <mergeCell ref="B18:B20"/>
    <mergeCell ref="A1:I1"/>
    <mergeCell ref="A2:I2"/>
    <mergeCell ref="A4:A6"/>
    <mergeCell ref="B4:B6"/>
    <mergeCell ref="A7:A9"/>
    <mergeCell ref="B7:B9"/>
    <mergeCell ref="A10:A12"/>
    <mergeCell ref="B10:B12"/>
    <mergeCell ref="A13:I13"/>
    <mergeCell ref="A15:A17"/>
    <mergeCell ref="B15:B17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74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41"/>
  <sheetViews>
    <sheetView workbookViewId="0">
      <selection activeCell="C14" sqref="C14"/>
    </sheetView>
  </sheetViews>
  <sheetFormatPr defaultRowHeight="16.5"/>
  <cols>
    <col min="1" max="3" width="9.375" customWidth="1"/>
    <col min="4" max="4" width="15.125" customWidth="1"/>
    <col min="5" max="6" width="13" customWidth="1"/>
    <col min="7" max="7" width="14.5" customWidth="1"/>
    <col min="8" max="8" width="11.125" customWidth="1"/>
    <col min="9" max="9" width="18.625" customWidth="1"/>
  </cols>
  <sheetData>
    <row r="1" spans="1:9" ht="34.5" thickBot="1">
      <c r="A1" s="128" t="s">
        <v>29</v>
      </c>
      <c r="B1" s="129"/>
      <c r="C1" s="129"/>
      <c r="D1" s="129"/>
      <c r="E1" s="129"/>
      <c r="F1" s="129"/>
      <c r="G1" s="129"/>
      <c r="H1" s="129"/>
      <c r="I1" s="130"/>
    </row>
    <row r="2" spans="1:9" ht="17.25">
      <c r="A2" s="109" t="s">
        <v>0</v>
      </c>
      <c r="B2" s="110"/>
      <c r="C2" s="110"/>
      <c r="D2" s="110"/>
      <c r="E2" s="110"/>
      <c r="F2" s="110"/>
      <c r="G2" s="110"/>
      <c r="H2" s="110"/>
      <c r="I2" s="111"/>
    </row>
    <row r="3" spans="1:9" ht="28.15" customHeight="1" thickBot="1">
      <c r="A3" s="67" t="s">
        <v>1</v>
      </c>
      <c r="B3" s="68" t="s">
        <v>2</v>
      </c>
      <c r="C3" s="68" t="s">
        <v>3</v>
      </c>
      <c r="D3" s="69" t="s">
        <v>4</v>
      </c>
      <c r="E3" s="70" t="s">
        <v>5</v>
      </c>
      <c r="F3" s="70" t="s">
        <v>6</v>
      </c>
      <c r="G3" s="71" t="s">
        <v>7</v>
      </c>
      <c r="H3" s="72" t="s">
        <v>8</v>
      </c>
      <c r="I3" s="73" t="s">
        <v>31</v>
      </c>
    </row>
    <row r="4" spans="1:9" ht="28.15" customHeight="1">
      <c r="A4" s="102" t="s">
        <v>10</v>
      </c>
      <c r="B4" s="112">
        <v>70990</v>
      </c>
      <c r="C4" s="8" t="s">
        <v>11</v>
      </c>
      <c r="D4" s="9">
        <v>2129700</v>
      </c>
      <c r="E4" s="10">
        <v>1703760</v>
      </c>
      <c r="F4" s="10">
        <v>425940</v>
      </c>
      <c r="G4" s="11">
        <v>300000</v>
      </c>
      <c r="H4" s="11" t="s">
        <v>30</v>
      </c>
      <c r="I4" s="12">
        <f t="shared" ref="I4:I12" si="0">SUM(F4:H4)</f>
        <v>725940</v>
      </c>
    </row>
    <row r="5" spans="1:9" ht="28.15" customHeight="1">
      <c r="A5" s="103"/>
      <c r="B5" s="105"/>
      <c r="C5" s="13" t="s">
        <v>12</v>
      </c>
      <c r="D5" s="14">
        <v>2200690</v>
      </c>
      <c r="E5" s="15">
        <v>1760552</v>
      </c>
      <c r="F5" s="15">
        <v>440140</v>
      </c>
      <c r="G5" s="16">
        <v>310000</v>
      </c>
      <c r="H5" s="16" t="s">
        <v>30</v>
      </c>
      <c r="I5" s="17">
        <f t="shared" si="0"/>
        <v>750140</v>
      </c>
    </row>
    <row r="6" spans="1:9" ht="28.15" customHeight="1" thickBot="1">
      <c r="A6" s="104"/>
      <c r="B6" s="106"/>
      <c r="C6" s="2" t="s">
        <v>13</v>
      </c>
      <c r="D6" s="18">
        <v>1987720</v>
      </c>
      <c r="E6" s="19">
        <v>1590176</v>
      </c>
      <c r="F6" s="19">
        <v>397544</v>
      </c>
      <c r="G6" s="20">
        <v>280000</v>
      </c>
      <c r="H6" s="20" t="s">
        <v>30</v>
      </c>
      <c r="I6" s="21">
        <f t="shared" si="0"/>
        <v>677544</v>
      </c>
    </row>
    <row r="7" spans="1:9" ht="28.15" customHeight="1">
      <c r="A7" s="113" t="s">
        <v>14</v>
      </c>
      <c r="B7" s="105">
        <v>65870</v>
      </c>
      <c r="C7" s="22" t="s">
        <v>11</v>
      </c>
      <c r="D7" s="23">
        <v>1976100</v>
      </c>
      <c r="E7" s="24">
        <v>1580880</v>
      </c>
      <c r="F7" s="24">
        <v>395220</v>
      </c>
      <c r="G7" s="11">
        <v>300000</v>
      </c>
      <c r="H7" s="25" t="s">
        <v>30</v>
      </c>
      <c r="I7" s="26">
        <f t="shared" si="0"/>
        <v>695220</v>
      </c>
    </row>
    <row r="8" spans="1:9" ht="28.15" customHeight="1">
      <c r="A8" s="114"/>
      <c r="B8" s="105"/>
      <c r="C8" s="13" t="s">
        <v>15</v>
      </c>
      <c r="D8" s="14">
        <v>2041970</v>
      </c>
      <c r="E8" s="15">
        <v>1633576</v>
      </c>
      <c r="F8" s="15">
        <v>408394</v>
      </c>
      <c r="G8" s="16">
        <v>310000</v>
      </c>
      <c r="H8" s="16" t="s">
        <v>30</v>
      </c>
      <c r="I8" s="17">
        <f t="shared" si="0"/>
        <v>718394</v>
      </c>
    </row>
    <row r="9" spans="1:9" ht="28.15" customHeight="1" thickBot="1">
      <c r="A9" s="115"/>
      <c r="B9" s="106"/>
      <c r="C9" s="2" t="s">
        <v>13</v>
      </c>
      <c r="D9" s="18">
        <v>1844360</v>
      </c>
      <c r="E9" s="19">
        <v>1475480</v>
      </c>
      <c r="F9" s="19">
        <v>368880</v>
      </c>
      <c r="G9" s="20">
        <v>280000</v>
      </c>
      <c r="H9" s="20" t="s">
        <v>30</v>
      </c>
      <c r="I9" s="21">
        <f t="shared" si="0"/>
        <v>648880</v>
      </c>
    </row>
    <row r="10" spans="1:9" ht="28.15" customHeight="1">
      <c r="A10" s="116" t="s">
        <v>17</v>
      </c>
      <c r="B10" s="119">
        <v>60740</v>
      </c>
      <c r="C10" s="60" t="s">
        <v>11</v>
      </c>
      <c r="D10" s="28">
        <v>1822200</v>
      </c>
      <c r="E10" s="29">
        <v>1457760</v>
      </c>
      <c r="F10" s="29">
        <v>364440</v>
      </c>
      <c r="G10" s="11">
        <v>300000</v>
      </c>
      <c r="H10" s="31" t="s">
        <v>30</v>
      </c>
      <c r="I10" s="32">
        <f t="shared" si="0"/>
        <v>664440</v>
      </c>
    </row>
    <row r="11" spans="1:9" ht="28.15" customHeight="1">
      <c r="A11" s="117"/>
      <c r="B11" s="120"/>
      <c r="C11" s="33" t="s">
        <v>15</v>
      </c>
      <c r="D11" s="34">
        <v>1882940</v>
      </c>
      <c r="E11" s="35">
        <v>1506352</v>
      </c>
      <c r="F11" s="35">
        <v>376588</v>
      </c>
      <c r="G11" s="16">
        <v>310000</v>
      </c>
      <c r="H11" s="31" t="s">
        <v>30</v>
      </c>
      <c r="I11" s="37">
        <f t="shared" si="0"/>
        <v>686588</v>
      </c>
    </row>
    <row r="12" spans="1:9" ht="28.15" customHeight="1" thickBot="1">
      <c r="A12" s="118"/>
      <c r="B12" s="121"/>
      <c r="C12" s="61" t="s">
        <v>13</v>
      </c>
      <c r="D12" s="39">
        <v>1700720</v>
      </c>
      <c r="E12" s="40">
        <v>1350576</v>
      </c>
      <c r="F12" s="40">
        <v>340144</v>
      </c>
      <c r="G12" s="20">
        <v>280000</v>
      </c>
      <c r="H12" s="31" t="s">
        <v>30</v>
      </c>
      <c r="I12" s="42">
        <f t="shared" si="0"/>
        <v>620144</v>
      </c>
    </row>
    <row r="13" spans="1:9" ht="28.15" customHeight="1">
      <c r="A13" s="109" t="s">
        <v>18</v>
      </c>
      <c r="B13" s="110"/>
      <c r="C13" s="110"/>
      <c r="D13" s="110"/>
      <c r="E13" s="110"/>
      <c r="F13" s="110"/>
      <c r="G13" s="110"/>
      <c r="H13" s="110"/>
      <c r="I13" s="111"/>
    </row>
    <row r="14" spans="1:9" ht="28.15" customHeight="1" thickBot="1">
      <c r="A14" s="62" t="s">
        <v>1</v>
      </c>
      <c r="B14" s="2" t="s">
        <v>2</v>
      </c>
      <c r="C14" s="2" t="s">
        <v>3</v>
      </c>
      <c r="D14" s="3" t="s">
        <v>4</v>
      </c>
      <c r="E14" s="4" t="s">
        <v>5</v>
      </c>
      <c r="F14" s="4" t="s">
        <v>6</v>
      </c>
      <c r="G14" s="5" t="s">
        <v>7</v>
      </c>
      <c r="H14" s="6" t="s">
        <v>8</v>
      </c>
      <c r="I14" s="7" t="s">
        <v>31</v>
      </c>
    </row>
    <row r="15" spans="1:9" ht="28.15" customHeight="1">
      <c r="A15" s="102" t="s">
        <v>10</v>
      </c>
      <c r="B15" s="112">
        <v>70990</v>
      </c>
      <c r="C15" s="8" t="s">
        <v>11</v>
      </c>
      <c r="D15" s="9">
        <v>2129700</v>
      </c>
      <c r="E15" s="44">
        <v>1874136</v>
      </c>
      <c r="F15" s="45">
        <v>255564</v>
      </c>
      <c r="G15" s="11">
        <v>300000</v>
      </c>
      <c r="H15" s="11" t="s">
        <v>30</v>
      </c>
      <c r="I15" s="12">
        <f t="shared" ref="I15:I23" si="1">SUM(F15:H15)</f>
        <v>555564</v>
      </c>
    </row>
    <row r="16" spans="1:9" ht="28.15" customHeight="1">
      <c r="A16" s="103"/>
      <c r="B16" s="105"/>
      <c r="C16" s="13" t="s">
        <v>15</v>
      </c>
      <c r="D16" s="14">
        <v>2200690</v>
      </c>
      <c r="E16" s="15">
        <v>1936607</v>
      </c>
      <c r="F16" s="46">
        <v>264083</v>
      </c>
      <c r="G16" s="16">
        <v>310000</v>
      </c>
      <c r="H16" s="16" t="s">
        <v>30</v>
      </c>
      <c r="I16" s="17">
        <f t="shared" si="1"/>
        <v>574083</v>
      </c>
    </row>
    <row r="17" spans="1:9" ht="28.15" customHeight="1" thickBot="1">
      <c r="A17" s="104"/>
      <c r="B17" s="106"/>
      <c r="C17" s="2" t="s">
        <v>13</v>
      </c>
      <c r="D17" s="18">
        <v>1987720</v>
      </c>
      <c r="E17" s="19">
        <v>1749193</v>
      </c>
      <c r="F17" s="47">
        <v>238527</v>
      </c>
      <c r="G17" s="20">
        <v>280000</v>
      </c>
      <c r="H17" s="20" t="s">
        <v>30</v>
      </c>
      <c r="I17" s="21">
        <f t="shared" si="1"/>
        <v>518527</v>
      </c>
    </row>
    <row r="18" spans="1:9" ht="28.15" customHeight="1">
      <c r="A18" s="102" t="s">
        <v>14</v>
      </c>
      <c r="B18" s="105">
        <v>65870</v>
      </c>
      <c r="C18" s="8" t="s">
        <v>11</v>
      </c>
      <c r="D18" s="23">
        <v>1976100</v>
      </c>
      <c r="E18" s="24">
        <v>1738960</v>
      </c>
      <c r="F18" s="48">
        <v>237132</v>
      </c>
      <c r="G18" s="11">
        <v>300000</v>
      </c>
      <c r="H18" s="25" t="s">
        <v>30</v>
      </c>
      <c r="I18" s="49">
        <f t="shared" si="1"/>
        <v>537132</v>
      </c>
    </row>
    <row r="19" spans="1:9" ht="28.15" customHeight="1">
      <c r="A19" s="103"/>
      <c r="B19" s="105"/>
      <c r="C19" s="13" t="s">
        <v>15</v>
      </c>
      <c r="D19" s="14">
        <v>2041970</v>
      </c>
      <c r="E19" s="15">
        <v>1796933</v>
      </c>
      <c r="F19" s="46">
        <v>245037</v>
      </c>
      <c r="G19" s="16">
        <v>310000</v>
      </c>
      <c r="H19" s="16" t="s">
        <v>30</v>
      </c>
      <c r="I19" s="17">
        <f t="shared" si="1"/>
        <v>555037</v>
      </c>
    </row>
    <row r="20" spans="1:9" ht="28.15" customHeight="1" thickBot="1">
      <c r="A20" s="104"/>
      <c r="B20" s="106"/>
      <c r="C20" s="2" t="s">
        <v>13</v>
      </c>
      <c r="D20" s="18">
        <v>1844360</v>
      </c>
      <c r="E20" s="19">
        <v>1623036</v>
      </c>
      <c r="F20" s="47">
        <v>221323</v>
      </c>
      <c r="G20" s="20">
        <v>280000</v>
      </c>
      <c r="H20" s="20" t="s">
        <v>30</v>
      </c>
      <c r="I20" s="21">
        <f t="shared" si="1"/>
        <v>501323</v>
      </c>
    </row>
    <row r="21" spans="1:9" ht="28.15" customHeight="1">
      <c r="A21" s="116" t="s">
        <v>17</v>
      </c>
      <c r="B21" s="119">
        <v>60740</v>
      </c>
      <c r="C21" s="60" t="s">
        <v>11</v>
      </c>
      <c r="D21" s="28">
        <v>1822200</v>
      </c>
      <c r="E21" s="51">
        <v>1603536</v>
      </c>
      <c r="F21" s="52">
        <v>218664</v>
      </c>
      <c r="G21" s="11">
        <v>300000</v>
      </c>
      <c r="H21" s="31" t="s">
        <v>30</v>
      </c>
      <c r="I21" s="32">
        <f t="shared" si="1"/>
        <v>518664</v>
      </c>
    </row>
    <row r="22" spans="1:9" ht="28.15" customHeight="1">
      <c r="A22" s="117"/>
      <c r="B22" s="120"/>
      <c r="C22" s="33" t="s">
        <v>15</v>
      </c>
      <c r="D22" s="34">
        <v>1882940</v>
      </c>
      <c r="E22" s="35">
        <v>1656987</v>
      </c>
      <c r="F22" s="53">
        <v>225953</v>
      </c>
      <c r="G22" s="16">
        <v>310000</v>
      </c>
      <c r="H22" s="31" t="s">
        <v>30</v>
      </c>
      <c r="I22" s="37">
        <f t="shared" si="1"/>
        <v>535953</v>
      </c>
    </row>
    <row r="23" spans="1:9" ht="28.15" customHeight="1" thickBot="1">
      <c r="A23" s="118"/>
      <c r="B23" s="121"/>
      <c r="C23" s="61" t="s">
        <v>13</v>
      </c>
      <c r="D23" s="39">
        <v>1700720</v>
      </c>
      <c r="E23" s="51">
        <v>1496633</v>
      </c>
      <c r="F23" s="52">
        <v>204087</v>
      </c>
      <c r="G23" s="20">
        <v>280000</v>
      </c>
      <c r="H23" s="31" t="s">
        <v>30</v>
      </c>
      <c r="I23" s="42">
        <f t="shared" si="1"/>
        <v>484087</v>
      </c>
    </row>
    <row r="24" spans="1:9" ht="28.15" customHeight="1">
      <c r="A24" s="123" t="s">
        <v>20</v>
      </c>
      <c r="B24" s="124"/>
      <c r="C24" s="124"/>
      <c r="D24" s="124"/>
      <c r="E24" s="124"/>
      <c r="F24" s="124"/>
      <c r="G24" s="124"/>
      <c r="H24" s="124"/>
      <c r="I24" s="125"/>
    </row>
    <row r="25" spans="1:9" ht="28.15" customHeight="1" thickBot="1">
      <c r="A25" s="62" t="s">
        <v>1</v>
      </c>
      <c r="B25" s="2" t="s">
        <v>2</v>
      </c>
      <c r="C25" s="2" t="s">
        <v>3</v>
      </c>
      <c r="D25" s="3" t="s">
        <v>4</v>
      </c>
      <c r="E25" s="4" t="s">
        <v>5</v>
      </c>
      <c r="F25" s="4" t="s">
        <v>6</v>
      </c>
      <c r="G25" s="5" t="s">
        <v>7</v>
      </c>
      <c r="H25" s="6" t="s">
        <v>8</v>
      </c>
      <c r="I25" s="7" t="s">
        <v>31</v>
      </c>
    </row>
    <row r="26" spans="1:9" ht="28.15" customHeight="1">
      <c r="A26" s="102" t="s">
        <v>10</v>
      </c>
      <c r="B26" s="112">
        <v>70990</v>
      </c>
      <c r="C26" s="8" t="s">
        <v>11</v>
      </c>
      <c r="D26" s="9">
        <v>2129700</v>
      </c>
      <c r="E26" s="44">
        <v>1959324</v>
      </c>
      <c r="F26" s="45">
        <v>170376</v>
      </c>
      <c r="G26" s="11">
        <v>300000</v>
      </c>
      <c r="H26" s="11" t="s">
        <v>30</v>
      </c>
      <c r="I26" s="12">
        <f t="shared" ref="I26:I34" si="2">SUM(F26:H26)</f>
        <v>470376</v>
      </c>
    </row>
    <row r="27" spans="1:9" ht="28.15" customHeight="1">
      <c r="A27" s="103"/>
      <c r="B27" s="105"/>
      <c r="C27" s="13" t="s">
        <v>15</v>
      </c>
      <c r="D27" s="14">
        <v>2200690</v>
      </c>
      <c r="E27" s="15">
        <v>2024634</v>
      </c>
      <c r="F27" s="46">
        <v>176056</v>
      </c>
      <c r="G27" s="16">
        <v>310000</v>
      </c>
      <c r="H27" s="16" t="s">
        <v>30</v>
      </c>
      <c r="I27" s="17">
        <f t="shared" si="2"/>
        <v>486056</v>
      </c>
    </row>
    <row r="28" spans="1:9" ht="28.15" customHeight="1" thickBot="1">
      <c r="A28" s="104"/>
      <c r="B28" s="106"/>
      <c r="C28" s="2" t="s">
        <v>13</v>
      </c>
      <c r="D28" s="18">
        <v>1987720</v>
      </c>
      <c r="E28" s="19">
        <v>1828702</v>
      </c>
      <c r="F28" s="47">
        <v>159018</v>
      </c>
      <c r="G28" s="20">
        <v>280000</v>
      </c>
      <c r="H28" s="20" t="s">
        <v>30</v>
      </c>
      <c r="I28" s="21">
        <f t="shared" si="2"/>
        <v>439018</v>
      </c>
    </row>
    <row r="29" spans="1:9" ht="28.15" customHeight="1">
      <c r="A29" s="102" t="s">
        <v>14</v>
      </c>
      <c r="B29" s="105">
        <v>65870</v>
      </c>
      <c r="C29" s="8" t="s">
        <v>11</v>
      </c>
      <c r="D29" s="23">
        <v>1976100</v>
      </c>
      <c r="E29" s="24">
        <v>1818012</v>
      </c>
      <c r="F29" s="48">
        <v>158088</v>
      </c>
      <c r="G29" s="11">
        <v>300000</v>
      </c>
      <c r="H29" s="25" t="s">
        <v>30</v>
      </c>
      <c r="I29" s="49">
        <f t="shared" si="2"/>
        <v>458088</v>
      </c>
    </row>
    <row r="30" spans="1:9" ht="28.15" customHeight="1">
      <c r="A30" s="103"/>
      <c r="B30" s="105"/>
      <c r="C30" s="13" t="s">
        <v>15</v>
      </c>
      <c r="D30" s="14">
        <v>2041970</v>
      </c>
      <c r="E30" s="15">
        <v>1878612</v>
      </c>
      <c r="F30" s="46">
        <v>163358</v>
      </c>
      <c r="G30" s="16">
        <v>310000</v>
      </c>
      <c r="H30" s="16" t="s">
        <v>30</v>
      </c>
      <c r="I30" s="17">
        <f t="shared" si="2"/>
        <v>473358</v>
      </c>
    </row>
    <row r="31" spans="1:9" ht="28.15" customHeight="1" thickBot="1">
      <c r="A31" s="104"/>
      <c r="B31" s="106"/>
      <c r="C31" s="2" t="s">
        <v>13</v>
      </c>
      <c r="D31" s="18">
        <v>1844360</v>
      </c>
      <c r="E31" s="19">
        <v>1696811</v>
      </c>
      <c r="F31" s="47">
        <v>147549</v>
      </c>
      <c r="G31" s="20">
        <v>280000</v>
      </c>
      <c r="H31" s="20" t="s">
        <v>30</v>
      </c>
      <c r="I31" s="21">
        <f t="shared" si="2"/>
        <v>427549</v>
      </c>
    </row>
    <row r="32" spans="1:9" ht="28.15" customHeight="1">
      <c r="A32" s="116" t="s">
        <v>17</v>
      </c>
      <c r="B32" s="119">
        <v>60740</v>
      </c>
      <c r="C32" s="60" t="s">
        <v>11</v>
      </c>
      <c r="D32" s="28">
        <v>1822200</v>
      </c>
      <c r="E32" s="51">
        <v>1676424</v>
      </c>
      <c r="F32" s="52">
        <v>145776</v>
      </c>
      <c r="G32" s="11">
        <v>300000</v>
      </c>
      <c r="H32" s="31" t="s">
        <v>30</v>
      </c>
      <c r="I32" s="32">
        <f t="shared" si="2"/>
        <v>445776</v>
      </c>
    </row>
    <row r="33" spans="1:9" ht="28.15" customHeight="1">
      <c r="A33" s="117"/>
      <c r="B33" s="120"/>
      <c r="C33" s="33" t="s">
        <v>15</v>
      </c>
      <c r="D33" s="34">
        <v>1882940</v>
      </c>
      <c r="E33" s="35">
        <v>1732305</v>
      </c>
      <c r="F33" s="53">
        <v>150636</v>
      </c>
      <c r="G33" s="16">
        <v>310000</v>
      </c>
      <c r="H33" s="31" t="s">
        <v>30</v>
      </c>
      <c r="I33" s="37">
        <f t="shared" si="2"/>
        <v>460636</v>
      </c>
    </row>
    <row r="34" spans="1:9" ht="28.15" customHeight="1" thickBot="1">
      <c r="A34" s="118"/>
      <c r="B34" s="121"/>
      <c r="C34" s="61" t="s">
        <v>13</v>
      </c>
      <c r="D34" s="39">
        <v>1700720</v>
      </c>
      <c r="E34" s="40">
        <v>1564662</v>
      </c>
      <c r="F34" s="56">
        <v>136058</v>
      </c>
      <c r="G34" s="20">
        <v>280000</v>
      </c>
      <c r="H34" s="41" t="s">
        <v>30</v>
      </c>
      <c r="I34" s="42">
        <f t="shared" si="2"/>
        <v>416058</v>
      </c>
    </row>
    <row r="35" spans="1:9" ht="27" thickBot="1">
      <c r="A35" s="126" t="s">
        <v>23</v>
      </c>
      <c r="B35" s="127"/>
      <c r="C35" s="127"/>
      <c r="D35" s="127"/>
      <c r="E35" s="127"/>
      <c r="F35" s="127"/>
      <c r="G35" s="127"/>
      <c r="H35" s="127"/>
      <c r="I35" s="127"/>
    </row>
    <row r="36" spans="1:9" ht="25.15" customHeight="1">
      <c r="C36" s="74" t="s">
        <v>21</v>
      </c>
      <c r="D36" s="75">
        <v>3000</v>
      </c>
      <c r="E36" s="76">
        <f>D36*30*3</f>
        <v>270000</v>
      </c>
      <c r="F36" s="76"/>
      <c r="G36" s="131" t="s">
        <v>26</v>
      </c>
      <c r="H36" s="59"/>
      <c r="I36" s="58"/>
    </row>
    <row r="37" spans="1:9" ht="25.15" customHeight="1" thickBot="1">
      <c r="C37" s="77" t="s">
        <v>22</v>
      </c>
      <c r="D37" s="78">
        <v>1000</v>
      </c>
      <c r="E37" s="79">
        <f>D37*30</f>
        <v>30000</v>
      </c>
      <c r="F37" s="80">
        <f>E36+E37</f>
        <v>300000</v>
      </c>
      <c r="G37" s="132"/>
      <c r="H37" s="59"/>
      <c r="I37" s="58"/>
    </row>
    <row r="38" spans="1:9" ht="25.15" customHeight="1">
      <c r="C38" s="74" t="s">
        <v>21</v>
      </c>
      <c r="D38" s="75">
        <v>3000</v>
      </c>
      <c r="E38" s="76">
        <f>D38*31*3</f>
        <v>279000</v>
      </c>
      <c r="F38" s="81"/>
      <c r="G38" s="131" t="s">
        <v>12</v>
      </c>
      <c r="H38" s="59"/>
      <c r="I38" s="58"/>
    </row>
    <row r="39" spans="1:9" ht="25.15" customHeight="1" thickBot="1">
      <c r="C39" s="77" t="s">
        <v>22</v>
      </c>
      <c r="D39" s="78">
        <v>1000</v>
      </c>
      <c r="E39" s="79">
        <f>D39*31</f>
        <v>31000</v>
      </c>
      <c r="F39" s="80">
        <f>E38+E39</f>
        <v>310000</v>
      </c>
      <c r="G39" s="132"/>
      <c r="H39" s="59"/>
      <c r="I39" s="58"/>
    </row>
    <row r="40" spans="1:9" ht="25.15" customHeight="1">
      <c r="C40" s="74" t="s">
        <v>21</v>
      </c>
      <c r="D40" s="75">
        <v>3000</v>
      </c>
      <c r="E40" s="76">
        <f>D40*28*3</f>
        <v>252000</v>
      </c>
      <c r="F40" s="81"/>
      <c r="G40" s="131" t="s">
        <v>13</v>
      </c>
      <c r="H40" s="59"/>
      <c r="I40" s="58"/>
    </row>
    <row r="41" spans="1:9" ht="25.15" customHeight="1" thickBot="1">
      <c r="C41" s="77" t="s">
        <v>22</v>
      </c>
      <c r="D41" s="78">
        <v>1000</v>
      </c>
      <c r="E41" s="79">
        <f>D41*28</f>
        <v>28000</v>
      </c>
      <c r="F41" s="80">
        <f>E40+E41</f>
        <v>280000</v>
      </c>
      <c r="G41" s="132"/>
      <c r="H41" s="59"/>
      <c r="I41" s="58"/>
    </row>
  </sheetData>
  <mergeCells count="26">
    <mergeCell ref="G40:G41"/>
    <mergeCell ref="A21:A23"/>
    <mergeCell ref="B21:B23"/>
    <mergeCell ref="A24:I24"/>
    <mergeCell ref="A26:A28"/>
    <mergeCell ref="B26:B28"/>
    <mergeCell ref="A29:A31"/>
    <mergeCell ref="B29:B31"/>
    <mergeCell ref="A32:A34"/>
    <mergeCell ref="B32:B34"/>
    <mergeCell ref="A35:I35"/>
    <mergeCell ref="G36:G37"/>
    <mergeCell ref="G38:G39"/>
    <mergeCell ref="A18:A20"/>
    <mergeCell ref="B18:B20"/>
    <mergeCell ref="A1:I1"/>
    <mergeCell ref="A2:I2"/>
    <mergeCell ref="A4:A6"/>
    <mergeCell ref="B4:B6"/>
    <mergeCell ref="A7:A9"/>
    <mergeCell ref="B7:B9"/>
    <mergeCell ref="A10:A12"/>
    <mergeCell ref="B10:B12"/>
    <mergeCell ref="A13:I13"/>
    <mergeCell ref="A15:A17"/>
    <mergeCell ref="B15:B17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4"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5"/>
  <sheetViews>
    <sheetView tabSelected="1" workbookViewId="0">
      <selection activeCell="S15" sqref="S15"/>
    </sheetView>
  </sheetViews>
  <sheetFormatPr defaultRowHeight="16.5"/>
  <cols>
    <col min="1" max="3" width="9.375" customWidth="1"/>
    <col min="4" max="4" width="15.125" customWidth="1"/>
    <col min="5" max="6" width="13" customWidth="1"/>
    <col min="7" max="7" width="14.5" customWidth="1"/>
    <col min="8" max="8" width="11.125" customWidth="1"/>
    <col min="9" max="9" width="18.625" customWidth="1"/>
  </cols>
  <sheetData>
    <row r="1" spans="1:17" ht="53.25" customHeight="1" thickBot="1">
      <c r="A1" s="128" t="s">
        <v>43</v>
      </c>
      <c r="B1" s="129"/>
      <c r="C1" s="129"/>
      <c r="D1" s="129"/>
      <c r="E1" s="129"/>
      <c r="F1" s="129"/>
      <c r="G1" s="129"/>
      <c r="H1" s="129"/>
      <c r="I1" s="130"/>
    </row>
    <row r="2" spans="1:17" ht="50.1" customHeight="1">
      <c r="A2" s="162" t="s">
        <v>33</v>
      </c>
      <c r="B2" s="110"/>
      <c r="C2" s="110"/>
      <c r="D2" s="110"/>
      <c r="E2" s="110"/>
      <c r="F2" s="110"/>
      <c r="G2" s="110"/>
      <c r="H2" s="110"/>
      <c r="I2" s="111"/>
      <c r="J2" s="133" t="s">
        <v>44</v>
      </c>
    </row>
    <row r="3" spans="1:17" ht="28.15" customHeight="1" thickBot="1">
      <c r="A3" s="67" t="s">
        <v>1</v>
      </c>
      <c r="B3" s="68" t="s">
        <v>2</v>
      </c>
      <c r="C3" s="68" t="s">
        <v>3</v>
      </c>
      <c r="D3" s="69" t="s">
        <v>4</v>
      </c>
      <c r="E3" s="70" t="s">
        <v>5</v>
      </c>
      <c r="F3" s="70" t="s">
        <v>6</v>
      </c>
      <c r="G3" s="100" t="s">
        <v>45</v>
      </c>
      <c r="H3" s="72" t="s">
        <v>40</v>
      </c>
      <c r="I3" s="73" t="s">
        <v>31</v>
      </c>
      <c r="J3" s="134"/>
    </row>
    <row r="4" spans="1:17" ht="28.15" customHeight="1">
      <c r="A4" s="102" t="s">
        <v>39</v>
      </c>
      <c r="B4" s="112">
        <v>74850</v>
      </c>
      <c r="C4" s="112" t="s">
        <v>11</v>
      </c>
      <c r="D4" s="164">
        <v>2245500</v>
      </c>
      <c r="E4" s="160">
        <v>1796400</v>
      </c>
      <c r="F4" s="160">
        <v>449100</v>
      </c>
      <c r="G4" s="160">
        <v>300000</v>
      </c>
      <c r="H4" s="160">
        <v>1000</v>
      </c>
      <c r="I4" s="167">
        <f>SUM(F4:H5)</f>
        <v>750100</v>
      </c>
      <c r="J4" s="141">
        <v>18700</v>
      </c>
    </row>
    <row r="5" spans="1:17" ht="28.15" customHeight="1" thickBot="1">
      <c r="A5" s="103"/>
      <c r="B5" s="105"/>
      <c r="C5" s="105"/>
      <c r="D5" s="165"/>
      <c r="E5" s="166"/>
      <c r="F5" s="166"/>
      <c r="G5" s="166"/>
      <c r="H5" s="166"/>
      <c r="I5" s="168"/>
      <c r="J5" s="141"/>
    </row>
    <row r="6" spans="1:17" ht="28.15" customHeight="1">
      <c r="A6" s="163" t="s">
        <v>14</v>
      </c>
      <c r="B6" s="112">
        <v>69450</v>
      </c>
      <c r="C6" s="112" t="s">
        <v>41</v>
      </c>
      <c r="D6" s="164">
        <v>2083500</v>
      </c>
      <c r="E6" s="160">
        <v>1666800</v>
      </c>
      <c r="F6" s="160">
        <v>416700</v>
      </c>
      <c r="G6" s="160">
        <v>300000</v>
      </c>
      <c r="H6" s="160">
        <v>1000</v>
      </c>
      <c r="I6" s="167">
        <f>SUM(F6:H7)</f>
        <v>717700</v>
      </c>
      <c r="J6" s="141">
        <v>17440</v>
      </c>
    </row>
    <row r="7" spans="1:17" ht="28.15" customHeight="1" thickBot="1">
      <c r="A7" s="115"/>
      <c r="B7" s="106"/>
      <c r="C7" s="106"/>
      <c r="D7" s="169"/>
      <c r="E7" s="161"/>
      <c r="F7" s="161"/>
      <c r="G7" s="161"/>
      <c r="H7" s="161"/>
      <c r="I7" s="178"/>
      <c r="J7" s="141"/>
    </row>
    <row r="8" spans="1:17" ht="28.15" customHeight="1">
      <c r="A8" s="116" t="s">
        <v>17</v>
      </c>
      <c r="B8" s="119">
        <v>64040</v>
      </c>
      <c r="C8" s="146" t="s">
        <v>41</v>
      </c>
      <c r="D8" s="152">
        <v>1921200</v>
      </c>
      <c r="E8" s="149">
        <v>1536960</v>
      </c>
      <c r="F8" s="149">
        <v>384240</v>
      </c>
      <c r="G8" s="160">
        <v>300000</v>
      </c>
      <c r="H8" s="149">
        <v>1000</v>
      </c>
      <c r="I8" s="173">
        <f>SUM(F8:H10)</f>
        <v>685240</v>
      </c>
      <c r="J8" s="141">
        <v>16120</v>
      </c>
    </row>
    <row r="9" spans="1:17" ht="28.15" customHeight="1">
      <c r="A9" s="117"/>
      <c r="B9" s="120"/>
      <c r="C9" s="147"/>
      <c r="D9" s="153"/>
      <c r="E9" s="150"/>
      <c r="F9" s="150"/>
      <c r="G9" s="166"/>
      <c r="H9" s="150"/>
      <c r="I9" s="174"/>
      <c r="J9" s="141"/>
    </row>
    <row r="10" spans="1:17" ht="28.15" customHeight="1" thickBot="1">
      <c r="A10" s="118"/>
      <c r="B10" s="121"/>
      <c r="C10" s="148"/>
      <c r="D10" s="154"/>
      <c r="E10" s="151"/>
      <c r="F10" s="151"/>
      <c r="G10" s="161"/>
      <c r="H10" s="151"/>
      <c r="I10" s="182"/>
      <c r="J10" s="141"/>
    </row>
    <row r="11" spans="1:17" ht="50.1" customHeight="1" thickBot="1">
      <c r="A11" s="170" t="s">
        <v>32</v>
      </c>
      <c r="B11" s="171"/>
      <c r="C11" s="171"/>
      <c r="D11" s="171"/>
      <c r="E11" s="171"/>
      <c r="F11" s="171"/>
      <c r="G11" s="171"/>
      <c r="H11" s="171"/>
      <c r="I11" s="172"/>
      <c r="J11" s="135" t="s">
        <v>44</v>
      </c>
    </row>
    <row r="12" spans="1:17" ht="28.15" customHeight="1" thickBot="1">
      <c r="A12" s="93" t="s">
        <v>1</v>
      </c>
      <c r="B12" s="82" t="s">
        <v>2</v>
      </c>
      <c r="C12" s="82" t="s">
        <v>3</v>
      </c>
      <c r="D12" s="94" t="s">
        <v>4</v>
      </c>
      <c r="E12" s="83" t="s">
        <v>5</v>
      </c>
      <c r="F12" s="83" t="s">
        <v>6</v>
      </c>
      <c r="G12" s="100" t="s">
        <v>45</v>
      </c>
      <c r="H12" s="101" t="s">
        <v>46</v>
      </c>
      <c r="I12" s="84" t="s">
        <v>31</v>
      </c>
      <c r="J12" s="136"/>
      <c r="Q12" s="99"/>
    </row>
    <row r="13" spans="1:17" ht="28.15" customHeight="1">
      <c r="A13" s="102" t="s">
        <v>10</v>
      </c>
      <c r="B13" s="112">
        <v>74850</v>
      </c>
      <c r="C13" s="112" t="s">
        <v>11</v>
      </c>
      <c r="D13" s="164">
        <v>2245500</v>
      </c>
      <c r="E13" s="160">
        <v>1976040</v>
      </c>
      <c r="F13" s="158">
        <v>269460</v>
      </c>
      <c r="G13" s="160">
        <v>300000</v>
      </c>
      <c r="H13" s="160">
        <v>1000</v>
      </c>
      <c r="I13" s="167">
        <f>SUM(F13:H14)</f>
        <v>570460</v>
      </c>
      <c r="J13" s="142">
        <v>11620</v>
      </c>
    </row>
    <row r="14" spans="1:17" ht="28.15" customHeight="1" thickBot="1">
      <c r="A14" s="104"/>
      <c r="B14" s="106"/>
      <c r="C14" s="106"/>
      <c r="D14" s="165"/>
      <c r="E14" s="161"/>
      <c r="F14" s="159"/>
      <c r="G14" s="166"/>
      <c r="H14" s="166"/>
      <c r="I14" s="178"/>
      <c r="J14" s="141"/>
    </row>
    <row r="15" spans="1:17" ht="28.15" customHeight="1">
      <c r="A15" s="102" t="s">
        <v>14</v>
      </c>
      <c r="B15" s="105">
        <v>69450</v>
      </c>
      <c r="C15" s="112" t="s">
        <v>11</v>
      </c>
      <c r="D15" s="164">
        <v>2083500</v>
      </c>
      <c r="E15" s="160">
        <v>1833480</v>
      </c>
      <c r="F15" s="158">
        <v>250020</v>
      </c>
      <c r="G15" s="160">
        <v>300000</v>
      </c>
      <c r="H15" s="160">
        <v>1000</v>
      </c>
      <c r="I15" s="167">
        <f>SUM(F15:H16)</f>
        <v>551020</v>
      </c>
      <c r="J15" s="141">
        <v>19870</v>
      </c>
    </row>
    <row r="16" spans="1:17" ht="28.15" customHeight="1" thickBot="1">
      <c r="A16" s="104"/>
      <c r="B16" s="106"/>
      <c r="C16" s="106"/>
      <c r="D16" s="169"/>
      <c r="E16" s="161"/>
      <c r="F16" s="159"/>
      <c r="G16" s="161"/>
      <c r="H16" s="161"/>
      <c r="I16" s="178"/>
      <c r="J16" s="141"/>
    </row>
    <row r="17" spans="1:11" ht="28.15" customHeight="1">
      <c r="A17" s="116" t="s">
        <v>17</v>
      </c>
      <c r="B17" s="119">
        <v>64040</v>
      </c>
      <c r="C17" s="146" t="s">
        <v>11</v>
      </c>
      <c r="D17" s="152">
        <v>1921200</v>
      </c>
      <c r="E17" s="149">
        <v>1690680</v>
      </c>
      <c r="F17" s="155">
        <v>230520</v>
      </c>
      <c r="G17" s="160">
        <v>300000</v>
      </c>
      <c r="H17" s="149">
        <v>1000</v>
      </c>
      <c r="I17" s="173">
        <f>SUM(F17:H19)</f>
        <v>531520</v>
      </c>
      <c r="J17" s="141">
        <v>10050</v>
      </c>
    </row>
    <row r="18" spans="1:11" ht="28.15" customHeight="1">
      <c r="A18" s="117"/>
      <c r="B18" s="120"/>
      <c r="C18" s="147"/>
      <c r="D18" s="153"/>
      <c r="E18" s="150"/>
      <c r="F18" s="156"/>
      <c r="G18" s="166"/>
      <c r="H18" s="150"/>
      <c r="I18" s="174"/>
      <c r="J18" s="141"/>
      <c r="K18" s="85"/>
    </row>
    <row r="19" spans="1:11" ht="28.15" customHeight="1" thickBot="1">
      <c r="A19" s="175"/>
      <c r="B19" s="176"/>
      <c r="C19" s="147"/>
      <c r="D19" s="153"/>
      <c r="E19" s="150"/>
      <c r="F19" s="156"/>
      <c r="G19" s="166"/>
      <c r="H19" s="150"/>
      <c r="I19" s="174"/>
      <c r="J19" s="143"/>
    </row>
    <row r="20" spans="1:11" ht="50.1" customHeight="1">
      <c r="A20" s="177" t="s">
        <v>20</v>
      </c>
      <c r="B20" s="124"/>
      <c r="C20" s="124"/>
      <c r="D20" s="124"/>
      <c r="E20" s="124"/>
      <c r="F20" s="124"/>
      <c r="G20" s="124"/>
      <c r="H20" s="124"/>
      <c r="I20" s="125"/>
      <c r="J20" s="133" t="s">
        <v>44</v>
      </c>
    </row>
    <row r="21" spans="1:11" ht="28.15" customHeight="1" thickBot="1">
      <c r="A21" s="95" t="s">
        <v>1</v>
      </c>
      <c r="B21" s="2" t="s">
        <v>2</v>
      </c>
      <c r="C21" s="2" t="s">
        <v>3</v>
      </c>
      <c r="D21" s="3" t="s">
        <v>4</v>
      </c>
      <c r="E21" s="4" t="s">
        <v>5</v>
      </c>
      <c r="F21" s="4" t="s">
        <v>6</v>
      </c>
      <c r="G21" s="100" t="s">
        <v>45</v>
      </c>
      <c r="H21" s="101" t="s">
        <v>46</v>
      </c>
      <c r="I21" s="7" t="s">
        <v>31</v>
      </c>
      <c r="J21" s="134"/>
    </row>
    <row r="22" spans="1:11" ht="28.15" customHeight="1">
      <c r="A22" s="102" t="s">
        <v>10</v>
      </c>
      <c r="B22" s="112">
        <v>74850</v>
      </c>
      <c r="C22" s="112" t="s">
        <v>11</v>
      </c>
      <c r="D22" s="164">
        <v>2245500</v>
      </c>
      <c r="E22" s="160">
        <v>2065860</v>
      </c>
      <c r="F22" s="158">
        <v>179640</v>
      </c>
      <c r="G22" s="160">
        <v>300000</v>
      </c>
      <c r="H22" s="160">
        <v>1000</v>
      </c>
      <c r="I22" s="167">
        <f>SUM(F22:H23)</f>
        <v>480640</v>
      </c>
      <c r="J22" s="141">
        <v>8080</v>
      </c>
    </row>
    <row r="23" spans="1:11" ht="28.15" customHeight="1" thickBot="1">
      <c r="A23" s="104"/>
      <c r="B23" s="106"/>
      <c r="C23" s="106"/>
      <c r="D23" s="165"/>
      <c r="E23" s="161"/>
      <c r="F23" s="159"/>
      <c r="G23" s="166"/>
      <c r="H23" s="166"/>
      <c r="I23" s="178"/>
      <c r="J23" s="141"/>
    </row>
    <row r="24" spans="1:11" ht="28.15" customHeight="1">
      <c r="A24" s="102" t="s">
        <v>14</v>
      </c>
      <c r="B24" s="105">
        <v>69450</v>
      </c>
      <c r="C24" s="112" t="s">
        <v>11</v>
      </c>
      <c r="D24" s="164">
        <v>2083500</v>
      </c>
      <c r="E24" s="160">
        <v>1916820</v>
      </c>
      <c r="F24" s="158">
        <v>166680</v>
      </c>
      <c r="G24" s="160">
        <v>300000</v>
      </c>
      <c r="H24" s="160">
        <v>1000</v>
      </c>
      <c r="I24" s="167">
        <f>SUM(F24:H25)</f>
        <v>467680</v>
      </c>
      <c r="J24" s="141">
        <v>7580</v>
      </c>
    </row>
    <row r="25" spans="1:11" ht="28.15" customHeight="1" thickBot="1">
      <c r="A25" s="104"/>
      <c r="B25" s="106"/>
      <c r="C25" s="106"/>
      <c r="D25" s="169"/>
      <c r="E25" s="161"/>
      <c r="F25" s="159"/>
      <c r="G25" s="161"/>
      <c r="H25" s="161"/>
      <c r="I25" s="178"/>
      <c r="J25" s="141"/>
    </row>
    <row r="26" spans="1:11" ht="28.15" customHeight="1">
      <c r="A26" s="116" t="s">
        <v>17</v>
      </c>
      <c r="B26" s="119">
        <v>64040</v>
      </c>
      <c r="C26" s="146" t="s">
        <v>26</v>
      </c>
      <c r="D26" s="152">
        <v>1921200</v>
      </c>
      <c r="E26" s="149">
        <v>1767510</v>
      </c>
      <c r="F26" s="155">
        <v>153690</v>
      </c>
      <c r="G26" s="160">
        <v>300000</v>
      </c>
      <c r="H26" s="149">
        <v>1000</v>
      </c>
      <c r="I26" s="173">
        <f>SUM(F26:H28)</f>
        <v>454690</v>
      </c>
      <c r="J26" s="141">
        <v>7050</v>
      </c>
    </row>
    <row r="27" spans="1:11" ht="28.15" customHeight="1">
      <c r="A27" s="117"/>
      <c r="B27" s="120"/>
      <c r="C27" s="147"/>
      <c r="D27" s="153"/>
      <c r="E27" s="150"/>
      <c r="F27" s="156"/>
      <c r="G27" s="166"/>
      <c r="H27" s="150"/>
      <c r="I27" s="174"/>
      <c r="J27" s="141"/>
    </row>
    <row r="28" spans="1:11" ht="28.15" customHeight="1" thickBot="1">
      <c r="A28" s="118"/>
      <c r="B28" s="121"/>
      <c r="C28" s="148"/>
      <c r="D28" s="154"/>
      <c r="E28" s="151"/>
      <c r="F28" s="157"/>
      <c r="G28" s="161"/>
      <c r="H28" s="151"/>
      <c r="I28" s="182"/>
      <c r="J28" s="144"/>
    </row>
    <row r="29" spans="1:11" ht="50.1" customHeight="1">
      <c r="A29" s="126" t="s">
        <v>34</v>
      </c>
      <c r="B29" s="127"/>
      <c r="C29" s="127"/>
      <c r="D29" s="127"/>
      <c r="E29" s="127"/>
      <c r="F29" s="127"/>
      <c r="G29" s="127"/>
      <c r="H29" s="127"/>
      <c r="I29" s="127"/>
    </row>
    <row r="31" spans="1:11" ht="17.25" thickBot="1"/>
    <row r="32" spans="1:11" ht="25.5" customHeight="1">
      <c r="B32" s="179" t="s">
        <v>35</v>
      </c>
      <c r="C32" s="137" t="s">
        <v>38</v>
      </c>
      <c r="D32" s="91" t="s">
        <v>36</v>
      </c>
      <c r="E32" s="87">
        <v>3000</v>
      </c>
      <c r="F32" s="88">
        <v>270000</v>
      </c>
      <c r="G32" s="138">
        <v>301000</v>
      </c>
      <c r="H32" s="90"/>
      <c r="I32" s="145"/>
    </row>
    <row r="33" spans="2:9" ht="30.75" customHeight="1">
      <c r="B33" s="180"/>
      <c r="C33" s="137"/>
      <c r="D33" s="96" t="s">
        <v>37</v>
      </c>
      <c r="E33" s="97">
        <v>1000</v>
      </c>
      <c r="F33" s="98">
        <v>30000</v>
      </c>
      <c r="G33" s="139"/>
      <c r="H33" s="90"/>
      <c r="I33" s="145"/>
    </row>
    <row r="34" spans="2:9" ht="21" thickBot="1">
      <c r="B34" s="181"/>
      <c r="C34" s="137"/>
      <c r="D34" s="92" t="s">
        <v>42</v>
      </c>
      <c r="E34" s="89">
        <v>1000</v>
      </c>
      <c r="F34" s="89">
        <v>1000</v>
      </c>
      <c r="G34" s="140"/>
    </row>
    <row r="35" spans="2:9">
      <c r="I35" s="86"/>
    </row>
  </sheetData>
  <mergeCells count="102">
    <mergeCell ref="B32:B34"/>
    <mergeCell ref="A26:A28"/>
    <mergeCell ref="B26:B28"/>
    <mergeCell ref="A29:I29"/>
    <mergeCell ref="I26:I28"/>
    <mergeCell ref="H26:H28"/>
    <mergeCell ref="G26:G28"/>
    <mergeCell ref="F6:F7"/>
    <mergeCell ref="G6:G7"/>
    <mergeCell ref="H6:H7"/>
    <mergeCell ref="I6:I7"/>
    <mergeCell ref="F8:F10"/>
    <mergeCell ref="G8:G10"/>
    <mergeCell ref="H8:H10"/>
    <mergeCell ref="I8:I10"/>
    <mergeCell ref="I13:I14"/>
    <mergeCell ref="D15:D16"/>
    <mergeCell ref="C15:C16"/>
    <mergeCell ref="I15:I16"/>
    <mergeCell ref="H15:H16"/>
    <mergeCell ref="G15:G16"/>
    <mergeCell ref="F15:F16"/>
    <mergeCell ref="E15:E16"/>
    <mergeCell ref="I22:I23"/>
    <mergeCell ref="A24:A25"/>
    <mergeCell ref="B24:B25"/>
    <mergeCell ref="I17:I19"/>
    <mergeCell ref="H17:H19"/>
    <mergeCell ref="G17:G19"/>
    <mergeCell ref="A17:A19"/>
    <mergeCell ref="B17:B19"/>
    <mergeCell ref="A20:I20"/>
    <mergeCell ref="A22:A23"/>
    <mergeCell ref="B22:B23"/>
    <mergeCell ref="F17:F19"/>
    <mergeCell ref="E17:E19"/>
    <mergeCell ref="D17:D19"/>
    <mergeCell ref="C17:C19"/>
    <mergeCell ref="D22:D23"/>
    <mergeCell ref="C22:C23"/>
    <mergeCell ref="G22:G23"/>
    <mergeCell ref="F22:F23"/>
    <mergeCell ref="E22:E23"/>
    <mergeCell ref="D24:D25"/>
    <mergeCell ref="C24:C25"/>
    <mergeCell ref="I24:I25"/>
    <mergeCell ref="H24:H25"/>
    <mergeCell ref="A15:A16"/>
    <mergeCell ref="B15:B16"/>
    <mergeCell ref="C8:C10"/>
    <mergeCell ref="D8:D10"/>
    <mergeCell ref="E8:E10"/>
    <mergeCell ref="A8:A10"/>
    <mergeCell ref="B8:B10"/>
    <mergeCell ref="A11:I11"/>
    <mergeCell ref="A13:A14"/>
    <mergeCell ref="B13:B14"/>
    <mergeCell ref="C13:C14"/>
    <mergeCell ref="D13:D14"/>
    <mergeCell ref="E13:E14"/>
    <mergeCell ref="F13:F14"/>
    <mergeCell ref="G13:G14"/>
    <mergeCell ref="H13:H14"/>
    <mergeCell ref="A1:I1"/>
    <mergeCell ref="A2:I2"/>
    <mergeCell ref="A4:A5"/>
    <mergeCell ref="B4:B5"/>
    <mergeCell ref="A6:A7"/>
    <mergeCell ref="B6:B7"/>
    <mergeCell ref="C4:C5"/>
    <mergeCell ref="D4:D5"/>
    <mergeCell ref="E4:E5"/>
    <mergeCell ref="F4:F5"/>
    <mergeCell ref="G4:G5"/>
    <mergeCell ref="H4:H5"/>
    <mergeCell ref="I4:I5"/>
    <mergeCell ref="C6:C7"/>
    <mergeCell ref="D6:D7"/>
    <mergeCell ref="E6:E7"/>
    <mergeCell ref="J2:J3"/>
    <mergeCell ref="J11:J12"/>
    <mergeCell ref="J20:J21"/>
    <mergeCell ref="C32:C34"/>
    <mergeCell ref="G32:G34"/>
    <mergeCell ref="J4:J5"/>
    <mergeCell ref="J6:J7"/>
    <mergeCell ref="J8:J10"/>
    <mergeCell ref="J13:J14"/>
    <mergeCell ref="J15:J16"/>
    <mergeCell ref="J17:J19"/>
    <mergeCell ref="J22:J23"/>
    <mergeCell ref="J24:J25"/>
    <mergeCell ref="J26:J28"/>
    <mergeCell ref="I32:I33"/>
    <mergeCell ref="C26:C28"/>
    <mergeCell ref="E26:E28"/>
    <mergeCell ref="D26:D28"/>
    <mergeCell ref="F26:F28"/>
    <mergeCell ref="F24:F25"/>
    <mergeCell ref="E24:E25"/>
    <mergeCell ref="G24:G25"/>
    <mergeCell ref="H22:H23"/>
  </mergeCells>
  <phoneticPr fontId="3" type="noConversion"/>
  <pageMargins left="0.70866141732283472" right="0.70866141732283472" top="0.74803149606299213" bottom="0.74803149606299213" header="0.31496062992125984" footer="0.31496062992125984"/>
  <pageSetup paperSize="9" scale="65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2019년</vt:lpstr>
      <vt:lpstr>2020년</vt:lpstr>
      <vt:lpstr>2021년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ELDORADO</dc:creator>
  <cp:lastModifiedBy>이정식</cp:lastModifiedBy>
  <cp:lastPrinted>2022-01-03T07:49:07Z</cp:lastPrinted>
  <dcterms:created xsi:type="dcterms:W3CDTF">2018-12-03T07:06:34Z</dcterms:created>
  <dcterms:modified xsi:type="dcterms:W3CDTF">2022-01-03T07:49:39Z</dcterms:modified>
</cp:coreProperties>
</file>