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꽃마루요양원\22년도 꽃마루\1. 입소비 정산표\"/>
    </mc:Choice>
  </mc:AlternateContent>
  <bookViews>
    <workbookView xWindow="-120" yWindow="-120" windowWidth="29040" windowHeight="15840"/>
  </bookViews>
  <sheets>
    <sheet name="2021년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1" l="1"/>
  <c r="G33" i="1"/>
  <c r="G32" i="1"/>
  <c r="G31" i="1"/>
  <c r="G30" i="1"/>
  <c r="G29" i="1"/>
  <c r="G28" i="1"/>
  <c r="G27" i="1"/>
  <c r="G26" i="1"/>
  <c r="G23" i="1"/>
  <c r="G22" i="1"/>
  <c r="G21" i="1"/>
  <c r="G20" i="1"/>
  <c r="G19" i="1"/>
  <c r="G18" i="1"/>
  <c r="G17" i="1"/>
  <c r="G16" i="1"/>
  <c r="G15" i="1"/>
  <c r="G12" i="1"/>
  <c r="G11" i="1"/>
  <c r="G10" i="1"/>
  <c r="G9" i="1"/>
  <c r="G8" i="1"/>
  <c r="G7" i="1"/>
  <c r="G6" i="1"/>
  <c r="G5" i="1"/>
  <c r="G4" i="1"/>
  <c r="D34" i="1" l="1"/>
  <c r="F34" i="1" s="1"/>
  <c r="H34" i="1" s="1"/>
  <c r="D33" i="1"/>
  <c r="F33" i="1" s="1"/>
  <c r="H33" i="1" s="1"/>
  <c r="D32" i="1"/>
  <c r="H32" i="1" s="1"/>
  <c r="D31" i="1"/>
  <c r="H31" i="1" s="1"/>
  <c r="D30" i="1"/>
  <c r="F30" i="1" s="1"/>
  <c r="H30" i="1" s="1"/>
  <c r="D29" i="1"/>
  <c r="H29" i="1" s="1"/>
  <c r="D28" i="1"/>
  <c r="F28" i="1" s="1"/>
  <c r="H28" i="1" s="1"/>
  <c r="D27" i="1"/>
  <c r="F27" i="1" s="1"/>
  <c r="H27" i="1" s="1"/>
  <c r="D26" i="1"/>
  <c r="F26" i="1" s="1"/>
  <c r="H26" i="1" s="1"/>
  <c r="D23" i="1"/>
  <c r="F23" i="1" s="1"/>
  <c r="H23" i="1" s="1"/>
  <c r="D22" i="1"/>
  <c r="F22" i="1" s="1"/>
  <c r="H22" i="1" s="1"/>
  <c r="D21" i="1"/>
  <c r="F21" i="1" s="1"/>
  <c r="H21" i="1" s="1"/>
  <c r="H20" i="1"/>
  <c r="D19" i="1"/>
  <c r="F19" i="1" s="1"/>
  <c r="H19" i="1" s="1"/>
  <c r="D18" i="1"/>
  <c r="F18" i="1" s="1"/>
  <c r="H18" i="1" s="1"/>
  <c r="D17" i="1"/>
  <c r="F17" i="1" s="1"/>
  <c r="H17" i="1" s="1"/>
  <c r="D16" i="1"/>
  <c r="F16" i="1" s="1"/>
  <c r="H16" i="1" s="1"/>
  <c r="D15" i="1"/>
  <c r="F15" i="1" s="1"/>
  <c r="H15" i="1" s="1"/>
  <c r="D12" i="1"/>
  <c r="F12" i="1" s="1"/>
  <c r="H12" i="1" s="1"/>
  <c r="D11" i="1"/>
  <c r="F11" i="1" s="1"/>
  <c r="H11" i="1" s="1"/>
  <c r="D10" i="1"/>
  <c r="F10" i="1" s="1"/>
  <c r="H10" i="1" s="1"/>
  <c r="D9" i="1"/>
  <c r="H9" i="1" s="1"/>
  <c r="D8" i="1"/>
  <c r="F8" i="1" s="1"/>
  <c r="H8" i="1" s="1"/>
  <c r="D7" i="1"/>
  <c r="F7" i="1" s="1"/>
  <c r="H7" i="1" s="1"/>
  <c r="D6" i="1"/>
  <c r="F6" i="1" s="1"/>
  <c r="H6" i="1" s="1"/>
  <c r="D5" i="1"/>
  <c r="F5" i="1" s="1"/>
  <c r="H5" i="1" s="1"/>
  <c r="D4" i="1"/>
  <c r="F4" i="1" s="1"/>
  <c r="H4" i="1" s="1"/>
  <c r="E4" i="1" l="1"/>
  <c r="E5" i="1"/>
  <c r="E6" i="1"/>
  <c r="E7" i="1"/>
  <c r="E8" i="1"/>
  <c r="E9" i="1"/>
  <c r="E10" i="1"/>
  <c r="E11" i="1"/>
  <c r="E12" i="1"/>
  <c r="E15" i="1"/>
  <c r="E16" i="1"/>
  <c r="E17" i="1"/>
  <c r="E18" i="1"/>
  <c r="E19" i="1"/>
  <c r="E20" i="1"/>
  <c r="E21" i="1"/>
  <c r="E22" i="1"/>
  <c r="E23" i="1"/>
  <c r="E26" i="1"/>
  <c r="E27" i="1"/>
  <c r="E28" i="1"/>
  <c r="E29" i="1"/>
  <c r="E30" i="1"/>
  <c r="E31" i="1"/>
  <c r="E32" i="1"/>
  <c r="E33" i="1"/>
  <c r="E34" i="1"/>
</calcChain>
</file>

<file path=xl/sharedStrings.xml><?xml version="1.0" encoding="utf-8"?>
<sst xmlns="http://schemas.openxmlformats.org/spreadsheetml/2006/main" count="118" uniqueCount="73">
  <si>
    <t>등급</t>
  </si>
  <si>
    <t>1일수가</t>
  </si>
  <si>
    <t>기준</t>
  </si>
  <si>
    <t>총합계</t>
  </si>
  <si>
    <t>공단부담금</t>
  </si>
  <si>
    <t>본인부담금</t>
  </si>
  <si>
    <t>비급여</t>
  </si>
  <si>
    <t>자부담</t>
  </si>
  <si>
    <t>1등급</t>
  </si>
  <si>
    <t>30일</t>
  </si>
  <si>
    <t>31일</t>
    <phoneticPr fontId="2" type="noConversion"/>
  </si>
  <si>
    <t>28일</t>
    <phoneticPr fontId="2" type="noConversion"/>
  </si>
  <si>
    <t>2등급</t>
  </si>
  <si>
    <t>31일</t>
  </si>
  <si>
    <t>28일</t>
    <phoneticPr fontId="2" type="noConversion"/>
  </si>
  <si>
    <t>3등급
4등급
5등급</t>
    <phoneticPr fontId="2" type="noConversion"/>
  </si>
  <si>
    <t>3등급
4등급
5등급</t>
    <phoneticPr fontId="2" type="noConversion"/>
  </si>
  <si>
    <t>번호</t>
  </si>
  <si>
    <t>이름</t>
  </si>
  <si>
    <t>주민번호</t>
    <phoneticPr fontId="2" type="noConversion"/>
  </si>
  <si>
    <t>주민번호</t>
    <phoneticPr fontId="2" type="noConversion"/>
  </si>
  <si>
    <t>공윤자</t>
    <phoneticPr fontId="2" type="noConversion"/>
  </si>
  <si>
    <t>340106-2637511</t>
    <phoneticPr fontId="2" type="noConversion"/>
  </si>
  <si>
    <t>이기분</t>
    <phoneticPr fontId="2" type="noConversion"/>
  </si>
  <si>
    <t>260507-2408010</t>
    <phoneticPr fontId="2" type="noConversion"/>
  </si>
  <si>
    <t>권순연</t>
    <phoneticPr fontId="2" type="noConversion"/>
  </si>
  <si>
    <t>330310-2810118</t>
    <phoneticPr fontId="2" type="noConversion"/>
  </si>
  <si>
    <t>이보덕</t>
    <phoneticPr fontId="2" type="noConversion"/>
  </si>
  <si>
    <t>280210-2530314</t>
    <phoneticPr fontId="2" type="noConversion"/>
  </si>
  <si>
    <t>권희자</t>
    <phoneticPr fontId="2" type="noConversion"/>
  </si>
  <si>
    <t>400605-2253721</t>
    <phoneticPr fontId="2" type="noConversion"/>
  </si>
  <si>
    <t>이영숙</t>
    <phoneticPr fontId="2" type="noConversion"/>
  </si>
  <si>
    <t>380315-2318629</t>
    <phoneticPr fontId="2" type="noConversion"/>
  </si>
  <si>
    <t>김금순</t>
    <phoneticPr fontId="2" type="noConversion"/>
  </si>
  <si>
    <t>470306-6101591</t>
    <phoneticPr fontId="2" type="noConversion"/>
  </si>
  <si>
    <t>이을종</t>
    <phoneticPr fontId="2" type="noConversion"/>
  </si>
  <si>
    <t>300805-2411512</t>
    <phoneticPr fontId="2" type="noConversion"/>
  </si>
  <si>
    <t>김금화</t>
    <phoneticPr fontId="2" type="noConversion"/>
  </si>
  <si>
    <t>550223-2648118</t>
    <phoneticPr fontId="2" type="noConversion"/>
  </si>
  <si>
    <t>이춘자</t>
    <phoneticPr fontId="2" type="noConversion"/>
  </si>
  <si>
    <t>430730-2256112</t>
    <phoneticPr fontId="2" type="noConversion"/>
  </si>
  <si>
    <t>김남현</t>
    <phoneticPr fontId="2" type="noConversion"/>
  </si>
  <si>
    <t>610707-2149710</t>
    <phoneticPr fontId="2" type="noConversion"/>
  </si>
  <si>
    <t>장곤순</t>
    <phoneticPr fontId="2" type="noConversion"/>
  </si>
  <si>
    <t>461228-2231729</t>
    <phoneticPr fontId="2" type="noConversion"/>
  </si>
  <si>
    <t>김수영</t>
    <phoneticPr fontId="2" type="noConversion"/>
  </si>
  <si>
    <t>410520-1017745</t>
    <phoneticPr fontId="2" type="noConversion"/>
  </si>
  <si>
    <t>조원자</t>
    <phoneticPr fontId="2" type="noConversion"/>
  </si>
  <si>
    <t>440909-2224313</t>
    <phoneticPr fontId="2" type="noConversion"/>
  </si>
  <si>
    <t>김신엽</t>
    <phoneticPr fontId="2" type="noConversion"/>
  </si>
  <si>
    <t>440210-2634814</t>
    <phoneticPr fontId="2" type="noConversion"/>
  </si>
  <si>
    <t>조임호</t>
    <phoneticPr fontId="2" type="noConversion"/>
  </si>
  <si>
    <t>360520-2025121</t>
    <phoneticPr fontId="2" type="noConversion"/>
  </si>
  <si>
    <t>김용옥</t>
    <phoneticPr fontId="2" type="noConversion"/>
  </si>
  <si>
    <t>340828-2011717</t>
    <phoneticPr fontId="2" type="noConversion"/>
  </si>
  <si>
    <t>차영부</t>
    <phoneticPr fontId="2" type="noConversion"/>
  </si>
  <si>
    <t>311230-2143811</t>
    <phoneticPr fontId="2" type="noConversion"/>
  </si>
  <si>
    <t>김응순</t>
    <phoneticPr fontId="2" type="noConversion"/>
  </si>
  <si>
    <t>270222-2471712</t>
    <phoneticPr fontId="2" type="noConversion"/>
  </si>
  <si>
    <t>하봉례</t>
    <phoneticPr fontId="2" type="noConversion"/>
  </si>
  <si>
    <t>360831-2447311</t>
    <phoneticPr fontId="2" type="noConversion"/>
  </si>
  <si>
    <t>김희옥</t>
    <phoneticPr fontId="2" type="noConversion"/>
  </si>
  <si>
    <t>480121-2829210</t>
    <phoneticPr fontId="2" type="noConversion"/>
  </si>
  <si>
    <t>박경애</t>
    <phoneticPr fontId="2" type="noConversion"/>
  </si>
  <si>
    <t>330819-2149713</t>
    <phoneticPr fontId="2" type="noConversion"/>
  </si>
  <si>
    <t>유상열</t>
    <phoneticPr fontId="2" type="noConversion"/>
  </si>
  <si>
    <t>351016-1064011</t>
    <phoneticPr fontId="2" type="noConversion"/>
  </si>
  <si>
    <t>윤용옥</t>
    <phoneticPr fontId="2" type="noConversion"/>
  </si>
  <si>
    <t>370717-2253716</t>
    <phoneticPr fontId="2" type="noConversion"/>
  </si>
  <si>
    <t>2022년 장기요양 월 이용료</t>
    <phoneticPr fontId="2" type="noConversion"/>
  </si>
  <si>
    <t>일반   (공단 80%, 본인 20%)</t>
    <phoneticPr fontId="2" type="noConversion"/>
  </si>
  <si>
    <t>경감 (공단 88%  본인12%)</t>
    <phoneticPr fontId="2" type="noConversion"/>
  </si>
  <si>
    <t>경감 (공단 92%  본인 8%)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</si>
</sst>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22"/>
      <color theme="1"/>
      <name val="휴먼매직체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</font>
    <font>
      <sz val="26"/>
      <color theme="1"/>
      <name val="휴먼매직체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NumberFormat="1" applyFont="1" applyBorder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41" fontId="6" fillId="0" borderId="1" xfId="1" applyNumberFormat="1" applyFont="1" applyBorder="1">
      <alignment vertical="center"/>
    </xf>
    <xf numFmtId="41" fontId="6" fillId="0" borderId="1" xfId="1" applyNumberFormat="1" applyFont="1" applyBorder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2" fontId="3" fillId="0" borderId="1" xfId="0" applyNumberFormat="1" applyFont="1" applyBorder="1" applyAlignment="1">
      <alignment horizontal="center" vertical="center"/>
    </xf>
    <xf numFmtId="42" fontId="6" fillId="0" borderId="1" xfId="0" applyNumberFormat="1" applyFont="1" applyBorder="1" applyAlignment="1">
      <alignment horizontal="center" vertical="center"/>
    </xf>
    <xf numFmtId="42" fontId="6" fillId="0" borderId="1" xfId="1" applyNumberFormat="1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42" fontId="6" fillId="2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3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41" fontId="3" fillId="5" borderId="1" xfId="1" applyNumberFormat="1" applyFont="1" applyFill="1" applyBorder="1">
      <alignment vertical="center"/>
    </xf>
    <xf numFmtId="41" fontId="6" fillId="5" borderId="1" xfId="1" applyNumberFormat="1" applyFont="1" applyFill="1" applyBorder="1">
      <alignment vertical="center"/>
    </xf>
    <xf numFmtId="41" fontId="6" fillId="5" borderId="1" xfId="1" applyNumberFormat="1" applyFont="1" applyFill="1" applyBorder="1" applyAlignment="1">
      <alignment horizontal="center" vertical="center"/>
    </xf>
    <xf numFmtId="41" fontId="4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41" fontId="6" fillId="5" borderId="1" xfId="0" applyNumberFormat="1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A22" workbookViewId="0">
      <selection activeCell="J33" sqref="J33"/>
    </sheetView>
  </sheetViews>
  <sheetFormatPr defaultRowHeight="16.5" x14ac:dyDescent="0.3"/>
  <cols>
    <col min="1" max="1" width="8.625" customWidth="1"/>
    <col min="2" max="2" width="10.5" customWidth="1"/>
    <col min="3" max="3" width="10.75" customWidth="1"/>
    <col min="4" max="4" width="14.625" customWidth="1"/>
    <col min="5" max="5" width="13.875" customWidth="1"/>
    <col min="6" max="7" width="14.25" customWidth="1"/>
    <col min="8" max="8" width="15.625" customWidth="1"/>
  </cols>
  <sheetData>
    <row r="1" spans="1:8" ht="54.75" customHeight="1" x14ac:dyDescent="0.3">
      <c r="A1" s="34" t="s">
        <v>69</v>
      </c>
      <c r="B1" s="35"/>
      <c r="C1" s="35"/>
      <c r="D1" s="35"/>
      <c r="E1" s="35"/>
      <c r="F1" s="35"/>
      <c r="G1" s="35"/>
      <c r="H1" s="35"/>
    </row>
    <row r="2" spans="1:8" ht="24.95" customHeight="1" x14ac:dyDescent="0.3">
      <c r="A2" s="33" t="s">
        <v>70</v>
      </c>
      <c r="B2" s="33"/>
      <c r="C2" s="33"/>
      <c r="D2" s="33"/>
      <c r="E2" s="33"/>
      <c r="F2" s="33"/>
      <c r="G2" s="33"/>
      <c r="H2" s="33"/>
    </row>
    <row r="3" spans="1:8" ht="24.95" customHeight="1" x14ac:dyDescent="0.3">
      <c r="A3" s="1" t="s">
        <v>0</v>
      </c>
      <c r="B3" s="1" t="s">
        <v>1</v>
      </c>
      <c r="C3" s="1" t="s">
        <v>2</v>
      </c>
      <c r="D3" s="8" t="s">
        <v>3</v>
      </c>
      <c r="E3" s="9" t="s">
        <v>4</v>
      </c>
      <c r="F3" s="10" t="s">
        <v>5</v>
      </c>
      <c r="G3" s="11" t="s">
        <v>6</v>
      </c>
      <c r="H3" s="10" t="s">
        <v>7</v>
      </c>
    </row>
    <row r="4" spans="1:8" ht="24.95" customHeight="1" x14ac:dyDescent="0.3">
      <c r="A4" s="36" t="s">
        <v>8</v>
      </c>
      <c r="B4" s="37">
        <v>74850</v>
      </c>
      <c r="C4" s="8" t="s">
        <v>9</v>
      </c>
      <c r="D4" s="15">
        <f>B4*30</f>
        <v>2245500</v>
      </c>
      <c r="E4" s="2">
        <f>ROUND(D4*80%,-1)</f>
        <v>1796400</v>
      </c>
      <c r="F4" s="5">
        <f>ROUND(D4*20%,-1)</f>
        <v>449100</v>
      </c>
      <c r="G4" s="6">
        <f>10600*30</f>
        <v>318000</v>
      </c>
      <c r="H4" s="12">
        <f t="shared" ref="H4:H12" si="0">SUM(F4:G4)</f>
        <v>767100</v>
      </c>
    </row>
    <row r="5" spans="1:8" ht="24.95" customHeight="1" x14ac:dyDescent="0.3">
      <c r="A5" s="36"/>
      <c r="B5" s="37"/>
      <c r="C5" s="1" t="s">
        <v>10</v>
      </c>
      <c r="D5" s="3">
        <f>B4*31</f>
        <v>2320350</v>
      </c>
      <c r="E5" s="2">
        <f t="shared" ref="E5:E12" si="1">ROUND(D5*80%,-1)</f>
        <v>1856280</v>
      </c>
      <c r="F5" s="5">
        <f t="shared" ref="F5:F12" si="2">ROUND(D5*20%,-1)</f>
        <v>464070</v>
      </c>
      <c r="G5" s="6">
        <f>10600*31</f>
        <v>328600</v>
      </c>
      <c r="H5" s="7">
        <f t="shared" si="0"/>
        <v>792670</v>
      </c>
    </row>
    <row r="6" spans="1:8" ht="24.95" customHeight="1" x14ac:dyDescent="0.3">
      <c r="A6" s="36"/>
      <c r="B6" s="37"/>
      <c r="C6" s="1" t="s">
        <v>11</v>
      </c>
      <c r="D6" s="3">
        <f>B4*28</f>
        <v>2095800</v>
      </c>
      <c r="E6" s="2">
        <f t="shared" si="1"/>
        <v>1676640</v>
      </c>
      <c r="F6" s="5">
        <f t="shared" si="2"/>
        <v>419160</v>
      </c>
      <c r="G6" s="6">
        <f>10600*28</f>
        <v>296800</v>
      </c>
      <c r="H6" s="7">
        <f t="shared" si="0"/>
        <v>715960</v>
      </c>
    </row>
    <row r="7" spans="1:8" ht="24.95" customHeight="1" x14ac:dyDescent="0.3">
      <c r="A7" s="36" t="s">
        <v>12</v>
      </c>
      <c r="B7" s="37">
        <v>69450</v>
      </c>
      <c r="C7" s="8" t="s">
        <v>9</v>
      </c>
      <c r="D7" s="15">
        <f>B7*30</f>
        <v>2083500</v>
      </c>
      <c r="E7" s="2">
        <f t="shared" si="1"/>
        <v>1666800</v>
      </c>
      <c r="F7" s="5">
        <f t="shared" si="2"/>
        <v>416700</v>
      </c>
      <c r="G7" s="6">
        <f>10600*30</f>
        <v>318000</v>
      </c>
      <c r="H7" s="12">
        <f t="shared" si="0"/>
        <v>734700</v>
      </c>
    </row>
    <row r="8" spans="1:8" ht="24.95" customHeight="1" x14ac:dyDescent="0.3">
      <c r="A8" s="36"/>
      <c r="B8" s="37"/>
      <c r="C8" s="1" t="s">
        <v>13</v>
      </c>
      <c r="D8" s="3">
        <f>B7*31</f>
        <v>2152950</v>
      </c>
      <c r="E8" s="2">
        <f t="shared" si="1"/>
        <v>1722360</v>
      </c>
      <c r="F8" s="5">
        <f t="shared" si="2"/>
        <v>430590</v>
      </c>
      <c r="G8" s="6">
        <f>10600*31</f>
        <v>328600</v>
      </c>
      <c r="H8" s="7">
        <f t="shared" si="0"/>
        <v>759190</v>
      </c>
    </row>
    <row r="9" spans="1:8" ht="24.95" customHeight="1" x14ac:dyDescent="0.3">
      <c r="A9" s="36"/>
      <c r="B9" s="37"/>
      <c r="C9" s="1" t="s">
        <v>14</v>
      </c>
      <c r="D9" s="3">
        <f>52040*28</f>
        <v>1457120</v>
      </c>
      <c r="E9" s="2">
        <f t="shared" si="1"/>
        <v>1165700</v>
      </c>
      <c r="F9" s="5">
        <v>373580</v>
      </c>
      <c r="G9" s="6">
        <f>10600*28</f>
        <v>296800</v>
      </c>
      <c r="H9" s="7">
        <f t="shared" si="0"/>
        <v>670380</v>
      </c>
    </row>
    <row r="10" spans="1:8" ht="24.95" customHeight="1" x14ac:dyDescent="0.3">
      <c r="A10" s="30" t="s">
        <v>15</v>
      </c>
      <c r="B10" s="32">
        <v>64040</v>
      </c>
      <c r="C10" s="20" t="s">
        <v>9</v>
      </c>
      <c r="D10" s="21">
        <f>B10*30</f>
        <v>1921200</v>
      </c>
      <c r="E10" s="22">
        <f t="shared" si="1"/>
        <v>1536960</v>
      </c>
      <c r="F10" s="23">
        <f t="shared" si="2"/>
        <v>384240</v>
      </c>
      <c r="G10" s="24">
        <f>10600*30</f>
        <v>318000</v>
      </c>
      <c r="H10" s="25">
        <f t="shared" si="0"/>
        <v>702240</v>
      </c>
    </row>
    <row r="11" spans="1:8" ht="24.95" customHeight="1" x14ac:dyDescent="0.3">
      <c r="A11" s="31"/>
      <c r="B11" s="32"/>
      <c r="C11" s="26" t="s">
        <v>13</v>
      </c>
      <c r="D11" s="27">
        <f>B10*31</f>
        <v>1985240</v>
      </c>
      <c r="E11" s="22">
        <f t="shared" si="1"/>
        <v>1588190</v>
      </c>
      <c r="F11" s="23">
        <f t="shared" si="2"/>
        <v>397050</v>
      </c>
      <c r="G11" s="24">
        <f>10600*31</f>
        <v>328600</v>
      </c>
      <c r="H11" s="28">
        <f t="shared" si="0"/>
        <v>725650</v>
      </c>
    </row>
    <row r="12" spans="1:8" ht="24.95" customHeight="1" x14ac:dyDescent="0.3">
      <c r="A12" s="31"/>
      <c r="B12" s="31"/>
      <c r="C12" s="26" t="s">
        <v>14</v>
      </c>
      <c r="D12" s="27">
        <f>B10*28</f>
        <v>1793120</v>
      </c>
      <c r="E12" s="22">
        <f t="shared" si="1"/>
        <v>1434500</v>
      </c>
      <c r="F12" s="23">
        <f t="shared" si="2"/>
        <v>358620</v>
      </c>
      <c r="G12" s="24">
        <f>10600*28</f>
        <v>296800</v>
      </c>
      <c r="H12" s="28">
        <f t="shared" si="0"/>
        <v>655420</v>
      </c>
    </row>
    <row r="13" spans="1:8" ht="24.95" customHeight="1" x14ac:dyDescent="0.3">
      <c r="A13" s="33" t="s">
        <v>71</v>
      </c>
      <c r="B13" s="33"/>
      <c r="C13" s="33"/>
      <c r="D13" s="33"/>
      <c r="E13" s="33"/>
      <c r="F13" s="33"/>
      <c r="G13" s="33"/>
      <c r="H13" s="33"/>
    </row>
    <row r="14" spans="1:8" ht="24.95" customHeight="1" x14ac:dyDescent="0.3">
      <c r="A14" s="1" t="s">
        <v>0</v>
      </c>
      <c r="B14" s="1" t="s">
        <v>1</v>
      </c>
      <c r="C14" s="1" t="s">
        <v>2</v>
      </c>
      <c r="D14" s="8" t="s">
        <v>3</v>
      </c>
      <c r="E14" s="9" t="s">
        <v>4</v>
      </c>
      <c r="F14" s="10" t="s">
        <v>5</v>
      </c>
      <c r="G14" s="11" t="s">
        <v>6</v>
      </c>
      <c r="H14" s="10" t="s">
        <v>7</v>
      </c>
    </row>
    <row r="15" spans="1:8" ht="24.95" customHeight="1" x14ac:dyDescent="0.3">
      <c r="A15" s="36" t="s">
        <v>8</v>
      </c>
      <c r="B15" s="37">
        <v>74850</v>
      </c>
      <c r="C15" s="8" t="s">
        <v>9</v>
      </c>
      <c r="D15" s="4">
        <f>B15*30</f>
        <v>2245500</v>
      </c>
      <c r="E15" s="2">
        <f>ROUND(D15*88%,-1)</f>
        <v>1976040</v>
      </c>
      <c r="F15" s="7">
        <f>ROUND(D15*12%,-1)</f>
        <v>269460</v>
      </c>
      <c r="G15" s="6">
        <f>10600*30</f>
        <v>318000</v>
      </c>
      <c r="H15" s="12">
        <f t="shared" ref="H15:H23" si="3">SUM(F15:G15)</f>
        <v>587460</v>
      </c>
    </row>
    <row r="16" spans="1:8" ht="24.95" customHeight="1" x14ac:dyDescent="0.3">
      <c r="A16" s="36"/>
      <c r="B16" s="37"/>
      <c r="C16" s="1" t="s">
        <v>13</v>
      </c>
      <c r="D16" s="4">
        <f>B15*31</f>
        <v>2320350</v>
      </c>
      <c r="E16" s="2">
        <f t="shared" ref="E16:E23" si="4">ROUND(D16*88%,-1)</f>
        <v>2041910</v>
      </c>
      <c r="F16" s="7">
        <f t="shared" ref="F16:F23" si="5">ROUND(D16*12%,-1)</f>
        <v>278440</v>
      </c>
      <c r="G16" s="6">
        <f>10600*31</f>
        <v>328600</v>
      </c>
      <c r="H16" s="7">
        <f t="shared" si="3"/>
        <v>607040</v>
      </c>
    </row>
    <row r="17" spans="1:8" ht="24.95" customHeight="1" x14ac:dyDescent="0.3">
      <c r="A17" s="36"/>
      <c r="B17" s="37"/>
      <c r="C17" s="1" t="s">
        <v>14</v>
      </c>
      <c r="D17" s="4">
        <f>B15*28</f>
        <v>2095800</v>
      </c>
      <c r="E17" s="2">
        <f t="shared" si="4"/>
        <v>1844300</v>
      </c>
      <c r="F17" s="7">
        <f t="shared" si="5"/>
        <v>251500</v>
      </c>
      <c r="G17" s="6">
        <f>10600*28</f>
        <v>296800</v>
      </c>
      <c r="H17" s="7">
        <f t="shared" si="3"/>
        <v>548300</v>
      </c>
    </row>
    <row r="18" spans="1:8" ht="24.95" customHeight="1" x14ac:dyDescent="0.3">
      <c r="A18" s="36" t="s">
        <v>12</v>
      </c>
      <c r="B18" s="37">
        <v>69450</v>
      </c>
      <c r="C18" s="8" t="s">
        <v>9</v>
      </c>
      <c r="D18" s="4">
        <f>B18*30</f>
        <v>2083500</v>
      </c>
      <c r="E18" s="2">
        <f t="shared" si="4"/>
        <v>1833480</v>
      </c>
      <c r="F18" s="7">
        <f t="shared" si="5"/>
        <v>250020</v>
      </c>
      <c r="G18" s="6">
        <f>10600*30</f>
        <v>318000</v>
      </c>
      <c r="H18" s="12">
        <f t="shared" si="3"/>
        <v>568020</v>
      </c>
    </row>
    <row r="19" spans="1:8" ht="24.95" customHeight="1" x14ac:dyDescent="0.3">
      <c r="A19" s="36"/>
      <c r="B19" s="37"/>
      <c r="C19" s="1" t="s">
        <v>13</v>
      </c>
      <c r="D19" s="4">
        <f>B18*31</f>
        <v>2152950</v>
      </c>
      <c r="E19" s="2">
        <f t="shared" si="4"/>
        <v>1894600</v>
      </c>
      <c r="F19" s="7">
        <f t="shared" si="5"/>
        <v>258350</v>
      </c>
      <c r="G19" s="6">
        <f>10600*31</f>
        <v>328600</v>
      </c>
      <c r="H19" s="7">
        <f t="shared" si="3"/>
        <v>586950</v>
      </c>
    </row>
    <row r="20" spans="1:8" ht="24.95" customHeight="1" x14ac:dyDescent="0.3">
      <c r="A20" s="36"/>
      <c r="B20" s="37"/>
      <c r="C20" s="1" t="s">
        <v>11</v>
      </c>
      <c r="D20" s="4">
        <v>1796760</v>
      </c>
      <c r="E20" s="2">
        <f t="shared" si="4"/>
        <v>1581150</v>
      </c>
      <c r="F20" s="7">
        <v>224140</v>
      </c>
      <c r="G20" s="6">
        <f>10600*28</f>
        <v>296800</v>
      </c>
      <c r="H20" s="7">
        <f t="shared" si="3"/>
        <v>520940</v>
      </c>
    </row>
    <row r="21" spans="1:8" ht="24.95" customHeight="1" x14ac:dyDescent="0.3">
      <c r="A21" s="30" t="s">
        <v>16</v>
      </c>
      <c r="B21" s="32">
        <v>64040</v>
      </c>
      <c r="C21" s="20" t="s">
        <v>9</v>
      </c>
      <c r="D21" s="29">
        <f>B21*30</f>
        <v>1921200</v>
      </c>
      <c r="E21" s="22">
        <f t="shared" si="4"/>
        <v>1690660</v>
      </c>
      <c r="F21" s="28">
        <f t="shared" si="5"/>
        <v>230540</v>
      </c>
      <c r="G21" s="24">
        <f>10600*30</f>
        <v>318000</v>
      </c>
      <c r="H21" s="25">
        <f t="shared" si="3"/>
        <v>548540</v>
      </c>
    </row>
    <row r="22" spans="1:8" ht="24.95" customHeight="1" x14ac:dyDescent="0.3">
      <c r="A22" s="31"/>
      <c r="B22" s="32"/>
      <c r="C22" s="26" t="s">
        <v>13</v>
      </c>
      <c r="D22" s="29">
        <f>B21*31</f>
        <v>1985240</v>
      </c>
      <c r="E22" s="22">
        <f t="shared" si="4"/>
        <v>1747010</v>
      </c>
      <c r="F22" s="28">
        <f t="shared" si="5"/>
        <v>238230</v>
      </c>
      <c r="G22" s="24">
        <f>10600*31</f>
        <v>328600</v>
      </c>
      <c r="H22" s="28">
        <f t="shared" si="3"/>
        <v>566830</v>
      </c>
    </row>
    <row r="23" spans="1:8" ht="24.95" customHeight="1" x14ac:dyDescent="0.3">
      <c r="A23" s="31"/>
      <c r="B23" s="31"/>
      <c r="C23" s="26" t="s">
        <v>14</v>
      </c>
      <c r="D23" s="29">
        <f>B21*28</f>
        <v>1793120</v>
      </c>
      <c r="E23" s="22">
        <f t="shared" si="4"/>
        <v>1577950</v>
      </c>
      <c r="F23" s="28">
        <f t="shared" si="5"/>
        <v>215170</v>
      </c>
      <c r="G23" s="24">
        <f>10600*28</f>
        <v>296800</v>
      </c>
      <c r="H23" s="28">
        <f t="shared" si="3"/>
        <v>511970</v>
      </c>
    </row>
    <row r="24" spans="1:8" ht="24.95" customHeight="1" x14ac:dyDescent="0.3">
      <c r="A24" s="33" t="s">
        <v>72</v>
      </c>
      <c r="B24" s="33"/>
      <c r="C24" s="33"/>
      <c r="D24" s="33"/>
      <c r="E24" s="33"/>
      <c r="F24" s="33"/>
      <c r="G24" s="33"/>
      <c r="H24" s="33"/>
    </row>
    <row r="25" spans="1:8" ht="24.95" customHeight="1" x14ac:dyDescent="0.3">
      <c r="A25" s="1" t="s">
        <v>0</v>
      </c>
      <c r="B25" s="1" t="s">
        <v>1</v>
      </c>
      <c r="C25" s="1" t="s">
        <v>2</v>
      </c>
      <c r="D25" s="8" t="s">
        <v>3</v>
      </c>
      <c r="E25" s="9" t="s">
        <v>4</v>
      </c>
      <c r="F25" s="13" t="s">
        <v>5</v>
      </c>
      <c r="G25" s="11" t="s">
        <v>6</v>
      </c>
      <c r="H25" s="10" t="s">
        <v>7</v>
      </c>
    </row>
    <row r="26" spans="1:8" ht="24.95" customHeight="1" x14ac:dyDescent="0.3">
      <c r="A26" s="36" t="s">
        <v>8</v>
      </c>
      <c r="B26" s="37">
        <v>74850</v>
      </c>
      <c r="C26" s="8" t="s">
        <v>9</v>
      </c>
      <c r="D26" s="4">
        <f>B26*30</f>
        <v>2245500</v>
      </c>
      <c r="E26" s="2">
        <f>ROUND(D26*92%,-1)</f>
        <v>2065860</v>
      </c>
      <c r="F26" s="7">
        <f>ROUND(D26*8%,-1)</f>
        <v>179640</v>
      </c>
      <c r="G26" s="6">
        <f>10600*30</f>
        <v>318000</v>
      </c>
      <c r="H26" s="12">
        <f t="shared" ref="H26:H34" si="6">SUM(F26:G26)</f>
        <v>497640</v>
      </c>
    </row>
    <row r="27" spans="1:8" ht="24.95" customHeight="1" x14ac:dyDescent="0.3">
      <c r="A27" s="36"/>
      <c r="B27" s="37"/>
      <c r="C27" s="1" t="s">
        <v>13</v>
      </c>
      <c r="D27" s="4">
        <f>B26*31</f>
        <v>2320350</v>
      </c>
      <c r="E27" s="2">
        <f t="shared" ref="E27:E34" si="7">ROUND(D27*92%,-1)</f>
        <v>2134720</v>
      </c>
      <c r="F27" s="7">
        <f t="shared" ref="F27:F34" si="8">ROUND(D27*8%,-1)</f>
        <v>185630</v>
      </c>
      <c r="G27" s="6">
        <f>10600*31</f>
        <v>328600</v>
      </c>
      <c r="H27" s="7">
        <f t="shared" si="6"/>
        <v>514230</v>
      </c>
    </row>
    <row r="28" spans="1:8" ht="24.95" customHeight="1" x14ac:dyDescent="0.3">
      <c r="A28" s="36"/>
      <c r="B28" s="37"/>
      <c r="C28" s="1" t="s">
        <v>14</v>
      </c>
      <c r="D28" s="4">
        <f>B26*28</f>
        <v>2095800</v>
      </c>
      <c r="E28" s="2">
        <f t="shared" si="7"/>
        <v>1928140</v>
      </c>
      <c r="F28" s="7">
        <f t="shared" si="8"/>
        <v>167660</v>
      </c>
      <c r="G28" s="6">
        <f>10600*28</f>
        <v>296800</v>
      </c>
      <c r="H28" s="7">
        <f t="shared" si="6"/>
        <v>464460</v>
      </c>
    </row>
    <row r="29" spans="1:8" ht="24.95" customHeight="1" x14ac:dyDescent="0.3">
      <c r="A29" s="36" t="s">
        <v>12</v>
      </c>
      <c r="B29" s="37">
        <v>69450</v>
      </c>
      <c r="C29" s="8" t="s">
        <v>9</v>
      </c>
      <c r="D29" s="4">
        <f>B29*30</f>
        <v>2083500</v>
      </c>
      <c r="E29" s="2">
        <f t="shared" si="7"/>
        <v>1916820</v>
      </c>
      <c r="F29" s="7">
        <v>160100</v>
      </c>
      <c r="G29" s="6">
        <f>10600*30</f>
        <v>318000</v>
      </c>
      <c r="H29" s="12">
        <f t="shared" si="6"/>
        <v>478100</v>
      </c>
    </row>
    <row r="30" spans="1:8" ht="24.95" customHeight="1" x14ac:dyDescent="0.3">
      <c r="A30" s="36"/>
      <c r="B30" s="37"/>
      <c r="C30" s="1" t="s">
        <v>13</v>
      </c>
      <c r="D30" s="4">
        <f>B29*31</f>
        <v>2152950</v>
      </c>
      <c r="E30" s="2">
        <f t="shared" si="7"/>
        <v>1980710</v>
      </c>
      <c r="F30" s="7">
        <f t="shared" si="8"/>
        <v>172240</v>
      </c>
      <c r="G30" s="6">
        <f>10600*31</f>
        <v>328600</v>
      </c>
      <c r="H30" s="7">
        <f t="shared" si="6"/>
        <v>500840</v>
      </c>
    </row>
    <row r="31" spans="1:8" ht="24.95" customHeight="1" x14ac:dyDescent="0.3">
      <c r="A31" s="36"/>
      <c r="B31" s="37"/>
      <c r="C31" s="1" t="s">
        <v>14</v>
      </c>
      <c r="D31" s="4">
        <f>52040*28</f>
        <v>1457120</v>
      </c>
      <c r="E31" s="2">
        <f t="shared" si="7"/>
        <v>1340550</v>
      </c>
      <c r="F31" s="7">
        <v>149430</v>
      </c>
      <c r="G31" s="6">
        <f>10600*28</f>
        <v>296800</v>
      </c>
      <c r="H31" s="7">
        <f t="shared" si="6"/>
        <v>446230</v>
      </c>
    </row>
    <row r="32" spans="1:8" ht="24.95" customHeight="1" x14ac:dyDescent="0.3">
      <c r="A32" s="30" t="s">
        <v>16</v>
      </c>
      <c r="B32" s="32">
        <v>64040</v>
      </c>
      <c r="C32" s="20" t="s">
        <v>9</v>
      </c>
      <c r="D32" s="29">
        <f>B32*30</f>
        <v>1921200</v>
      </c>
      <c r="E32" s="22">
        <f t="shared" si="7"/>
        <v>1767500</v>
      </c>
      <c r="F32" s="28">
        <v>153700</v>
      </c>
      <c r="G32" s="24">
        <f>10600*30</f>
        <v>318000</v>
      </c>
      <c r="H32" s="25">
        <f t="shared" si="6"/>
        <v>471700</v>
      </c>
    </row>
    <row r="33" spans="1:8" ht="24.95" customHeight="1" x14ac:dyDescent="0.3">
      <c r="A33" s="31"/>
      <c r="B33" s="32"/>
      <c r="C33" s="26" t="s">
        <v>13</v>
      </c>
      <c r="D33" s="29">
        <f>B32*31</f>
        <v>1985240</v>
      </c>
      <c r="E33" s="22">
        <f t="shared" si="7"/>
        <v>1826420</v>
      </c>
      <c r="F33" s="28">
        <f t="shared" si="8"/>
        <v>158820</v>
      </c>
      <c r="G33" s="24">
        <f>10600*31</f>
        <v>328600</v>
      </c>
      <c r="H33" s="28">
        <f t="shared" si="6"/>
        <v>487420</v>
      </c>
    </row>
    <row r="34" spans="1:8" ht="24.95" customHeight="1" x14ac:dyDescent="0.3">
      <c r="A34" s="31"/>
      <c r="B34" s="31"/>
      <c r="C34" s="26" t="s">
        <v>14</v>
      </c>
      <c r="D34" s="29">
        <f>B32*28</f>
        <v>1793120</v>
      </c>
      <c r="E34" s="22">
        <f t="shared" si="7"/>
        <v>1649670</v>
      </c>
      <c r="F34" s="28">
        <f t="shared" si="8"/>
        <v>143450</v>
      </c>
      <c r="G34" s="24">
        <f>10600*28</f>
        <v>296800</v>
      </c>
      <c r="H34" s="28">
        <f t="shared" si="6"/>
        <v>440250</v>
      </c>
    </row>
    <row r="35" spans="1:8" x14ac:dyDescent="0.3">
      <c r="C35" s="14"/>
      <c r="D35" s="14"/>
      <c r="E35" s="14"/>
      <c r="F35" s="14"/>
      <c r="G35" s="14"/>
      <c r="H35" s="14"/>
    </row>
    <row r="36" spans="1:8" x14ac:dyDescent="0.3">
      <c r="C36" s="14"/>
      <c r="D36" s="14"/>
      <c r="E36" s="14"/>
      <c r="F36" s="14"/>
      <c r="G36" s="14"/>
      <c r="H36" s="14"/>
    </row>
  </sheetData>
  <mergeCells count="22">
    <mergeCell ref="A21:A23"/>
    <mergeCell ref="B21:B23"/>
    <mergeCell ref="A26:A28"/>
    <mergeCell ref="B26:B28"/>
    <mergeCell ref="A29:A31"/>
    <mergeCell ref="B29:B31"/>
    <mergeCell ref="A32:A34"/>
    <mergeCell ref="B32:B34"/>
    <mergeCell ref="A24:H24"/>
    <mergeCell ref="A1:H1"/>
    <mergeCell ref="A13:H13"/>
    <mergeCell ref="A2:H2"/>
    <mergeCell ref="A18:A20"/>
    <mergeCell ref="B18:B20"/>
    <mergeCell ref="A4:A6"/>
    <mergeCell ref="B4:B6"/>
    <mergeCell ref="A7:A9"/>
    <mergeCell ref="B7:B9"/>
    <mergeCell ref="A10:A12"/>
    <mergeCell ref="B10:B12"/>
    <mergeCell ref="A15:A17"/>
    <mergeCell ref="B15:B17"/>
  </mergeCells>
  <phoneticPr fontId="2" type="noConversion"/>
  <pageMargins left="0.19685039370078741" right="0.19685039370078741" top="0.19685039370078741" bottom="0.19685039370078741" header="0.31496062992125984" footer="0"/>
  <pageSetup paperSize="9" scale="9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N19" sqref="N19:N21"/>
    </sheetView>
  </sheetViews>
  <sheetFormatPr defaultRowHeight="16.5" x14ac:dyDescent="0.3"/>
  <cols>
    <col min="1" max="1" width="3.625" customWidth="1"/>
    <col min="2" max="2" width="16.875" customWidth="1"/>
    <col min="3" max="3" width="21.5" customWidth="1"/>
    <col min="4" max="4" width="5.875" customWidth="1"/>
    <col min="5" max="5" width="13.75" customWidth="1"/>
    <col min="6" max="6" width="27.625" customWidth="1"/>
  </cols>
  <sheetData>
    <row r="1" spans="1:6" x14ac:dyDescent="0.3">
      <c r="A1" s="16" t="s">
        <v>17</v>
      </c>
      <c r="B1" s="16" t="s">
        <v>18</v>
      </c>
      <c r="C1" s="16" t="s">
        <v>20</v>
      </c>
      <c r="D1" s="16" t="s">
        <v>17</v>
      </c>
      <c r="E1" s="16" t="s">
        <v>18</v>
      </c>
      <c r="F1" s="16" t="s">
        <v>19</v>
      </c>
    </row>
    <row r="2" spans="1:6" x14ac:dyDescent="0.3">
      <c r="A2" s="17">
        <v>1</v>
      </c>
      <c r="B2" s="18" t="s">
        <v>21</v>
      </c>
      <c r="C2" s="16" t="s">
        <v>22</v>
      </c>
      <c r="D2" s="17">
        <v>15</v>
      </c>
      <c r="E2" s="19" t="s">
        <v>23</v>
      </c>
      <c r="F2" s="16" t="s">
        <v>24</v>
      </c>
    </row>
    <row r="3" spans="1:6" x14ac:dyDescent="0.3">
      <c r="A3" s="17">
        <v>2</v>
      </c>
      <c r="B3" s="18" t="s">
        <v>25</v>
      </c>
      <c r="C3" s="16" t="s">
        <v>26</v>
      </c>
      <c r="D3" s="17">
        <v>16</v>
      </c>
      <c r="E3" s="19" t="s">
        <v>27</v>
      </c>
      <c r="F3" s="16" t="s">
        <v>28</v>
      </c>
    </row>
    <row r="4" spans="1:6" x14ac:dyDescent="0.3">
      <c r="A4" s="17">
        <v>3</v>
      </c>
      <c r="B4" s="19" t="s">
        <v>29</v>
      </c>
      <c r="C4" s="16" t="s">
        <v>30</v>
      </c>
      <c r="D4" s="17">
        <v>17</v>
      </c>
      <c r="E4" s="19" t="s">
        <v>31</v>
      </c>
      <c r="F4" s="16" t="s">
        <v>32</v>
      </c>
    </row>
    <row r="5" spans="1:6" x14ac:dyDescent="0.3">
      <c r="A5" s="17">
        <v>4</v>
      </c>
      <c r="B5" s="18" t="s">
        <v>33</v>
      </c>
      <c r="C5" s="16" t="s">
        <v>34</v>
      </c>
      <c r="D5" s="17">
        <v>18</v>
      </c>
      <c r="E5" s="18" t="s">
        <v>35</v>
      </c>
      <c r="F5" s="16" t="s">
        <v>36</v>
      </c>
    </row>
    <row r="6" spans="1:6" x14ac:dyDescent="0.3">
      <c r="A6" s="17">
        <v>5</v>
      </c>
      <c r="B6" s="18" t="s">
        <v>37</v>
      </c>
      <c r="C6" s="16" t="s">
        <v>38</v>
      </c>
      <c r="D6" s="17">
        <v>19</v>
      </c>
      <c r="E6" s="18" t="s">
        <v>39</v>
      </c>
      <c r="F6" s="16" t="s">
        <v>40</v>
      </c>
    </row>
    <row r="7" spans="1:6" x14ac:dyDescent="0.3">
      <c r="A7" s="17">
        <v>6</v>
      </c>
      <c r="B7" s="18" t="s">
        <v>41</v>
      </c>
      <c r="C7" s="19" t="s">
        <v>42</v>
      </c>
      <c r="D7" s="17">
        <v>20</v>
      </c>
      <c r="E7" s="18" t="s">
        <v>43</v>
      </c>
      <c r="F7" s="16" t="s">
        <v>44</v>
      </c>
    </row>
    <row r="8" spans="1:6" x14ac:dyDescent="0.3">
      <c r="A8" s="17">
        <v>7</v>
      </c>
      <c r="B8" s="19" t="s">
        <v>45</v>
      </c>
      <c r="C8" s="16" t="s">
        <v>46</v>
      </c>
      <c r="D8" s="17">
        <v>21</v>
      </c>
      <c r="E8" s="18" t="s">
        <v>47</v>
      </c>
      <c r="F8" s="16" t="s">
        <v>48</v>
      </c>
    </row>
    <row r="9" spans="1:6" x14ac:dyDescent="0.3">
      <c r="A9" s="17">
        <v>8</v>
      </c>
      <c r="B9" s="18" t="s">
        <v>49</v>
      </c>
      <c r="C9" s="16" t="s">
        <v>50</v>
      </c>
      <c r="D9" s="17">
        <v>22</v>
      </c>
      <c r="E9" s="18" t="s">
        <v>51</v>
      </c>
      <c r="F9" s="16" t="s">
        <v>52</v>
      </c>
    </row>
    <row r="10" spans="1:6" x14ac:dyDescent="0.3">
      <c r="A10" s="17">
        <v>9</v>
      </c>
      <c r="B10" s="18" t="s">
        <v>53</v>
      </c>
      <c r="C10" s="16" t="s">
        <v>54</v>
      </c>
      <c r="D10" s="17">
        <v>23</v>
      </c>
      <c r="E10" s="18" t="s">
        <v>55</v>
      </c>
      <c r="F10" s="16" t="s">
        <v>56</v>
      </c>
    </row>
    <row r="11" spans="1:6" x14ac:dyDescent="0.3">
      <c r="A11" s="17">
        <v>10</v>
      </c>
      <c r="B11" s="18" t="s">
        <v>57</v>
      </c>
      <c r="C11" s="16" t="s">
        <v>58</v>
      </c>
      <c r="D11" s="17">
        <v>24</v>
      </c>
      <c r="E11" s="18" t="s">
        <v>59</v>
      </c>
      <c r="F11" s="16" t="s">
        <v>60</v>
      </c>
    </row>
    <row r="12" spans="1:6" x14ac:dyDescent="0.3">
      <c r="A12" s="17">
        <v>11</v>
      </c>
      <c r="B12" s="18" t="s">
        <v>61</v>
      </c>
      <c r="C12" s="16" t="s">
        <v>62</v>
      </c>
      <c r="D12" s="17">
        <v>25</v>
      </c>
      <c r="E12" s="17"/>
      <c r="F12" s="17"/>
    </row>
    <row r="13" spans="1:6" x14ac:dyDescent="0.3">
      <c r="A13" s="17">
        <v>12</v>
      </c>
      <c r="B13" s="18" t="s">
        <v>63</v>
      </c>
      <c r="C13" s="16" t="s">
        <v>64</v>
      </c>
      <c r="D13" s="17">
        <v>26</v>
      </c>
      <c r="E13" s="17"/>
      <c r="F13" s="17"/>
    </row>
    <row r="14" spans="1:6" x14ac:dyDescent="0.3">
      <c r="A14" s="17">
        <v>13</v>
      </c>
      <c r="B14" s="18" t="s">
        <v>65</v>
      </c>
      <c r="C14" s="16" t="s">
        <v>66</v>
      </c>
      <c r="D14" s="17">
        <v>27</v>
      </c>
      <c r="E14" s="17"/>
      <c r="F14" s="17"/>
    </row>
    <row r="15" spans="1:6" x14ac:dyDescent="0.3">
      <c r="A15" s="17">
        <v>14</v>
      </c>
      <c r="B15" s="18" t="s">
        <v>67</v>
      </c>
      <c r="C15" s="16" t="s">
        <v>68</v>
      </c>
      <c r="D15" s="17">
        <v>28</v>
      </c>
      <c r="E15" s="17"/>
      <c r="F15" s="1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2021년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ELDORADO</dc:creator>
  <cp:lastModifiedBy>user</cp:lastModifiedBy>
  <cp:lastPrinted>2021-12-06T07:22:46Z</cp:lastPrinted>
  <dcterms:created xsi:type="dcterms:W3CDTF">2018-12-03T07:06:34Z</dcterms:created>
  <dcterms:modified xsi:type="dcterms:W3CDTF">2022-01-14T03:51:32Z</dcterms:modified>
</cp:coreProperties>
</file>