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무장\Desktop\"/>
    </mc:Choice>
  </mc:AlternateContent>
  <bookViews>
    <workbookView xWindow="0" yWindow="0" windowWidth="24000" windowHeight="9060"/>
  </bookViews>
  <sheets>
    <sheet name="입소비" sheetId="1" r:id="rId1"/>
    <sheet name="2022장기요양수가" sheetId="3" r:id="rId2"/>
    <sheet name="코로나19감염관리자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L16" i="1" l="1"/>
  <c r="O16" i="1" s="1"/>
  <c r="L15" i="1"/>
  <c r="O15" i="1" s="1"/>
  <c r="L14" i="1"/>
  <c r="O14" i="1" s="1"/>
  <c r="L11" i="1"/>
  <c r="O11" i="1" s="1"/>
  <c r="L10" i="1"/>
  <c r="O10" i="1" s="1"/>
  <c r="L9" i="1"/>
  <c r="O9" i="1" s="1"/>
  <c r="L6" i="1"/>
  <c r="O6" i="1" s="1"/>
  <c r="L5" i="1"/>
  <c r="O5" i="1" s="1"/>
  <c r="L4" i="1"/>
  <c r="O4" i="1" s="1"/>
  <c r="G6" i="1"/>
  <c r="D16" i="1"/>
  <c r="G16" i="1" s="1"/>
  <c r="D15" i="1"/>
  <c r="G15" i="1" s="1"/>
  <c r="D14" i="1"/>
  <c r="G14" i="1" s="1"/>
  <c r="D11" i="1"/>
  <c r="G11" i="1" s="1"/>
  <c r="D10" i="1"/>
  <c r="G10" i="1" s="1"/>
  <c r="D9" i="1"/>
  <c r="G9" i="1" s="1"/>
  <c r="D5" i="1"/>
  <c r="G5" i="1" s="1"/>
  <c r="D4" i="1"/>
  <c r="G4" i="1" s="1"/>
  <c r="F8" i="3"/>
  <c r="G7" i="3"/>
  <c r="G8" i="3"/>
  <c r="F7" i="3"/>
  <c r="G6" i="3"/>
  <c r="F6" i="3"/>
</calcChain>
</file>

<file path=xl/sharedStrings.xml><?xml version="1.0" encoding="utf-8"?>
<sst xmlns="http://schemas.openxmlformats.org/spreadsheetml/2006/main" count="143" uniqueCount="64">
  <si>
    <t>등급
(1일수가)</t>
    <phoneticPr fontId="1" type="noConversion"/>
  </si>
  <si>
    <t>일수</t>
    <phoneticPr fontId="1" type="noConversion"/>
  </si>
  <si>
    <t>본인부담금</t>
    <phoneticPr fontId="1" type="noConversion"/>
  </si>
  <si>
    <t xml:space="preserve">식비 </t>
    <phoneticPr fontId="1" type="noConversion"/>
  </si>
  <si>
    <t>간식</t>
    <phoneticPr fontId="1" type="noConversion"/>
  </si>
  <si>
    <t>4인실 기준</t>
    <phoneticPr fontId="1" type="noConversion"/>
  </si>
  <si>
    <t>30일
기준</t>
    <phoneticPr fontId="1" type="noConversion"/>
  </si>
  <si>
    <t>구분</t>
    <phoneticPr fontId="1" type="noConversion"/>
  </si>
  <si>
    <t>일반(20%)</t>
    <phoneticPr fontId="1" type="noConversion"/>
  </si>
  <si>
    <t>항목안내</t>
    <phoneticPr fontId="1" type="noConversion"/>
  </si>
  <si>
    <t>입소서류</t>
    <phoneticPr fontId="1" type="noConversion"/>
  </si>
  <si>
    <t>건강보험
공단</t>
    <phoneticPr fontId="1" type="noConversion"/>
  </si>
  <si>
    <t>주민센터</t>
    <phoneticPr fontId="1" type="noConversion"/>
  </si>
  <si>
    <t>병    원</t>
    <phoneticPr fontId="1" type="noConversion"/>
  </si>
  <si>
    <t>그   외</t>
    <phoneticPr fontId="1" type="noConversion"/>
  </si>
  <si>
    <r>
      <t xml:space="preserve"> 1. 등본 (주민번호 전체)
 2. 가족관계 증명서 1부 (최근3개월 이내)
 3. 기초생활 수급자일 경우 </t>
    </r>
    <r>
      <rPr>
        <b/>
        <sz val="11"/>
        <color theme="1"/>
        <rFont val="맑은 고딕"/>
        <family val="3"/>
        <charset val="129"/>
        <scheme val="minor"/>
      </rPr>
      <t xml:space="preserve">수급자증명서
</t>
    </r>
    <r>
      <rPr>
        <b/>
        <sz val="11"/>
        <color theme="1"/>
        <rFont val="맑은 고딕"/>
        <family val="2"/>
        <charset val="129"/>
        <scheme val="minor"/>
      </rPr>
      <t xml:space="preserve">    - </t>
    </r>
    <r>
      <rPr>
        <sz val="11"/>
        <color theme="1"/>
        <rFont val="맑은 고딕"/>
        <family val="3"/>
        <charset val="129"/>
        <scheme val="minor"/>
      </rPr>
      <t>입소확인서 지참하여 요양원으로 주소 이전 후 등본 필요</t>
    </r>
    <phoneticPr fontId="1" type="noConversion"/>
  </si>
  <si>
    <t xml:space="preserve"> 1. 건강검진 결과서
   (전염병 질환 : 결핵,  B형간염, 성병 등 요양원  입소관련)
 2. 의사 소견서 : 질환이 있는 경우 해당 질환에 대한 소견서
 3. 투약중인 약과 처방전</t>
    <phoneticPr fontId="1" type="noConversion"/>
  </si>
  <si>
    <t xml:space="preserve">  1. 장기요양 인정서
  2. 표준장기요양이용계획서 (시설급여 확인 필수)
  3. 경감 대상자일 경우 증빙서류 필요
 (재발급 : 건강보험공단에서 보호자가 주민등록증 지참 시 발급 가능)</t>
    <phoneticPr fontId="1" type="noConversion"/>
  </si>
  <si>
    <r>
      <t xml:space="preserve">  * 추가납부 : 약제비, 상급침실이용료, 병원진료비
  * 이 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</rPr>
      <t xml:space="preserve"> 미용비 무료 (외부 이 · 미용비 이용시 본인 부담)
  * 월 이용료는 매월 10일까지 선납이며, 매월 초 보호자께 안내해 드립니다. 
  * 약제비는 약값통장으로 계좌이체만 가능합니다. </t>
    </r>
    <phoneticPr fontId="1" type="noConversion"/>
  </si>
  <si>
    <t>도로명주소</t>
    <phoneticPr fontId="1" type="noConversion"/>
  </si>
  <si>
    <t>감염관리 책임자</t>
    <phoneticPr fontId="1" type="noConversion"/>
  </si>
  <si>
    <t>감염관리 보조자</t>
    <phoneticPr fontId="1" type="noConversion"/>
  </si>
  <si>
    <t>선임일자</t>
    <phoneticPr fontId="1" type="noConversion"/>
  </si>
  <si>
    <t>성  명</t>
    <phoneticPr fontId="1" type="noConversion"/>
  </si>
  <si>
    <t xml:space="preserve">성  명 </t>
    <phoneticPr fontId="1" type="noConversion"/>
  </si>
  <si>
    <t>일반현황</t>
    <phoneticPr fontId="1" type="noConversion"/>
  </si>
  <si>
    <t>효사랑요양원</t>
    <phoneticPr fontId="1" type="noConversion"/>
  </si>
  <si>
    <t xml:space="preserve">수원시 팔달구 권광로 211  동수원메디뷰 7층 </t>
    <phoneticPr fontId="1" type="noConversion"/>
  </si>
  <si>
    <t>031-237-3331</t>
    <phoneticPr fontId="1" type="noConversion"/>
  </si>
  <si>
    <t>코로나19 감염관리 지정현황</t>
    <phoneticPr fontId="1" type="noConversion"/>
  </si>
  <si>
    <t>명        칭</t>
    <phoneticPr fontId="1" type="noConversion"/>
  </si>
  <si>
    <t>구        분</t>
    <phoneticPr fontId="1" type="noConversion"/>
  </si>
  <si>
    <t>연  락  처</t>
    <phoneticPr fontId="1" type="noConversion"/>
  </si>
  <si>
    <t>이현자
간호조무사</t>
    <phoneticPr fontId="1" type="noConversion"/>
  </si>
  <si>
    <t>김영란
시설장</t>
    <phoneticPr fontId="1" type="noConversion"/>
  </si>
  <si>
    <t xml:space="preserve"> 팔달구 보건소 : 031-228-7716
수원시청 : 1899-3300</t>
    <phoneticPr fontId="1" type="noConversion"/>
  </si>
  <si>
    <t>관할관공서</t>
    <phoneticPr fontId="1" type="noConversion"/>
  </si>
  <si>
    <t>관리
현황</t>
    <phoneticPr fontId="1" type="noConversion"/>
  </si>
  <si>
    <t>선임
현황</t>
    <phoneticPr fontId="1" type="noConversion"/>
  </si>
  <si>
    <t xml:space="preserve">    효 사 랑 요 양 원</t>
    <phoneticPr fontId="1" type="noConversion"/>
  </si>
  <si>
    <t>2021.09.01</t>
    <phoneticPr fontId="1" type="noConversion"/>
  </si>
  <si>
    <t>2022년 효사랑요양원 급여이용정보 현황</t>
    <phoneticPr fontId="1" type="noConversion"/>
  </si>
  <si>
    <t>(단위 : 1일, 원)</t>
  </si>
  <si>
    <t>3,4,5</t>
  </si>
  <si>
    <t>수가</t>
  </si>
  <si>
    <t>’22년 본인부담</t>
  </si>
  <si>
    <t>’22년</t>
  </si>
  <si>
    <t>’21년 본인부담</t>
  </si>
  <si>
    <t>’21년</t>
  </si>
  <si>
    <t>등급</t>
  </si>
  <si>
    <t>① 노인요양시설(요양원)</t>
  </si>
  <si>
    <t>2022년 급여유형별 장기요양수가</t>
  </si>
  <si>
    <t>3,500X3X30
(315,000)</t>
    <phoneticPr fontId="1" type="noConversion"/>
  </si>
  <si>
    <t>2,000X30
(60,000)</t>
    <phoneticPr fontId="1" type="noConversion"/>
  </si>
  <si>
    <t>31일
기준</t>
    <phoneticPr fontId="1" type="noConversion"/>
  </si>
  <si>
    <t>3,500X3X31
(325,500)</t>
    <phoneticPr fontId="1" type="noConversion"/>
  </si>
  <si>
    <t>2,000X31
(62,000)</t>
    <phoneticPr fontId="1" type="noConversion"/>
  </si>
  <si>
    <r>
      <t>감경(12%)</t>
    </r>
    <r>
      <rPr>
        <sz val="7"/>
        <color theme="1"/>
        <rFont val="맑은 고딕"/>
        <family val="3"/>
        <charset val="129"/>
        <scheme val="minor"/>
      </rPr>
      <t>40%</t>
    </r>
    <phoneticPr fontId="1" type="noConversion"/>
  </si>
  <si>
    <r>
      <t>감경(8%)</t>
    </r>
    <r>
      <rPr>
        <sz val="7"/>
        <color theme="1"/>
        <rFont val="맑은 고딕"/>
        <family val="3"/>
        <charset val="129"/>
        <scheme val="minor"/>
      </rPr>
      <t>60%</t>
    </r>
    <phoneticPr fontId="1" type="noConversion"/>
  </si>
  <si>
    <r>
      <t xml:space="preserve">  * 추가납부 : 약제비, 상급침실이용료, 병원진료비
  * 이 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</rPr>
      <t xml:space="preserve"> 미용비 무료 (외부 이 · 미용비 이용시 본인 부담)
  * 월 이용료는 매월 10일까지 선납이며, 매월 초 보호자께 안내해 드립니다. 
  * 약제비는 약값통장으로 계좌이체만 가능합니다. </t>
    </r>
    <phoneticPr fontId="1" type="noConversion"/>
  </si>
  <si>
    <r>
      <t xml:space="preserve"> 보호자 신분증 및 어르신 신분증
 (</t>
    </r>
    <r>
      <rPr>
        <sz val="9"/>
        <color theme="1"/>
        <rFont val="맑은 고딕"/>
        <family val="3"/>
        <charset val="129"/>
        <scheme val="minor"/>
      </rPr>
      <t>재가에서 시설급여로 변경시 보호자가 공단 장기요양급여 변경신청서 제출하면 됨)</t>
    </r>
    <phoneticPr fontId="1" type="noConversion"/>
  </si>
  <si>
    <t>2등급
(69,450원)</t>
    <phoneticPr fontId="1" type="noConversion"/>
  </si>
  <si>
    <t>1등급
(74,850원)</t>
    <phoneticPr fontId="1" type="noConversion"/>
  </si>
  <si>
    <t>3~5등급
(64,040원)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</si>
</sst>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30"/>
      <color theme="1"/>
      <name val="돋움"/>
      <family val="3"/>
      <charset val="129"/>
    </font>
    <font>
      <b/>
      <sz val="2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3" fontId="13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0" fontId="13" fillId="5" borderId="1" xfId="0" applyFont="1" applyFill="1" applyBorder="1" applyAlignment="1">
      <alignment horizontal="center" vertical="center"/>
    </xf>
    <xf numFmtId="9" fontId="13" fillId="5" borderId="1" xfId="0" applyNumberFormat="1" applyFont="1" applyFill="1" applyBorder="1">
      <alignment vertical="center"/>
    </xf>
    <xf numFmtId="3" fontId="13" fillId="5" borderId="1" xfId="0" applyNumberFormat="1" applyFont="1" applyFill="1" applyBorder="1">
      <alignment vertical="center"/>
    </xf>
    <xf numFmtId="41" fontId="13" fillId="5" borderId="1" xfId="1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0</xdr:col>
      <xdr:colOff>819150</xdr:colOff>
      <xdr:row>0</xdr:row>
      <xdr:rowOff>353904</xdr:rowOff>
    </xdr:to>
    <xdr:pic>
      <xdr:nvPicPr>
        <xdr:cNvPr id="8" name="_x287211472" descr="EMB00002edc1a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0"/>
          <a:ext cx="685800" cy="353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123825</xdr:colOff>
      <xdr:row>0</xdr:row>
      <xdr:rowOff>17571</xdr:rowOff>
    </xdr:from>
    <xdr:to>
      <xdr:col>8</xdr:col>
      <xdr:colOff>809625</xdr:colOff>
      <xdr:row>0</xdr:row>
      <xdr:rowOff>371475</xdr:rowOff>
    </xdr:to>
    <xdr:pic>
      <xdr:nvPicPr>
        <xdr:cNvPr id="6" name="_x287211472" descr="EMB00002edc1a4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571"/>
          <a:ext cx="685800" cy="353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552449</xdr:colOff>
      <xdr:row>12</xdr:row>
      <xdr:rowOff>57150</xdr:rowOff>
    </xdr:from>
    <xdr:to>
      <xdr:col>2</xdr:col>
      <xdr:colOff>647700</xdr:colOff>
      <xdr:row>12</xdr:row>
      <xdr:rowOff>590550</xdr:rowOff>
    </xdr:to>
    <xdr:pic>
      <xdr:nvPicPr>
        <xdr:cNvPr id="2" name="_x287211472" descr="EMB00002edc1a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4" y="7077075"/>
          <a:ext cx="752476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D32" sqref="D32"/>
    </sheetView>
  </sheetViews>
  <sheetFormatPr defaultRowHeight="16.5" x14ac:dyDescent="0.3"/>
  <cols>
    <col min="2" max="2" width="11.75" style="1" customWidth="1"/>
    <col min="3" max="3" width="12" style="5" customWidth="1"/>
    <col min="4" max="4" width="13" customWidth="1"/>
    <col min="5" max="5" width="10.875" customWidth="1"/>
    <col min="6" max="6" width="12.75" style="9" customWidth="1"/>
    <col min="8" max="8" width="11.75" customWidth="1"/>
    <col min="10" max="10" width="11.75" style="18" customWidth="1"/>
    <col min="11" max="11" width="12" style="5" customWidth="1"/>
    <col min="12" max="12" width="13" customWidth="1"/>
    <col min="13" max="13" width="10.875" customWidth="1"/>
    <col min="14" max="14" width="12.75" style="9" customWidth="1"/>
    <col min="16" max="16" width="11.75" customWidth="1"/>
    <col min="18" max="18" width="11.75" style="21" customWidth="1"/>
    <col min="19" max="19" width="12" style="5" customWidth="1"/>
    <col min="20" max="20" width="13" customWidth="1"/>
    <col min="21" max="21" width="10.875" customWidth="1"/>
    <col min="22" max="22" width="12.75" style="9" customWidth="1"/>
  </cols>
  <sheetData>
    <row r="1" spans="1:22" ht="31.5" x14ac:dyDescent="0.3">
      <c r="B1" s="32" t="s">
        <v>41</v>
      </c>
      <c r="C1" s="32"/>
      <c r="D1" s="32"/>
      <c r="E1" s="32"/>
      <c r="F1" s="32"/>
      <c r="G1" s="32"/>
      <c r="J1" s="32" t="s">
        <v>41</v>
      </c>
      <c r="K1" s="32"/>
      <c r="L1" s="32"/>
      <c r="M1" s="32"/>
      <c r="N1" s="32"/>
      <c r="O1" s="32"/>
      <c r="R1"/>
      <c r="S1"/>
      <c r="V1"/>
    </row>
    <row r="2" spans="1:22" x14ac:dyDescent="0.3">
      <c r="B2"/>
      <c r="C2" s="18"/>
      <c r="D2" s="5"/>
      <c r="F2"/>
      <c r="G2" s="9"/>
      <c r="J2"/>
      <c r="K2" s="21"/>
      <c r="L2" s="5"/>
      <c r="N2"/>
      <c r="O2" s="9"/>
      <c r="R2"/>
      <c r="S2"/>
      <c r="V2"/>
    </row>
    <row r="3" spans="1:22" ht="30" customHeight="1" x14ac:dyDescent="0.3">
      <c r="A3" s="3" t="s">
        <v>0</v>
      </c>
      <c r="B3" s="4" t="s">
        <v>1</v>
      </c>
      <c r="C3" s="4" t="s">
        <v>7</v>
      </c>
      <c r="D3" s="6" t="s">
        <v>2</v>
      </c>
      <c r="E3" s="4" t="s">
        <v>3</v>
      </c>
      <c r="F3" s="4" t="s">
        <v>4</v>
      </c>
      <c r="G3" s="6" t="s">
        <v>5</v>
      </c>
      <c r="I3" s="3" t="s">
        <v>0</v>
      </c>
      <c r="J3" s="4" t="s">
        <v>1</v>
      </c>
      <c r="K3" s="4" t="s">
        <v>7</v>
      </c>
      <c r="L3" s="6" t="s">
        <v>2</v>
      </c>
      <c r="M3" s="4" t="s">
        <v>3</v>
      </c>
      <c r="N3" s="4" t="s">
        <v>4</v>
      </c>
      <c r="O3" s="6" t="s">
        <v>5</v>
      </c>
      <c r="R3"/>
      <c r="S3"/>
      <c r="V3"/>
    </row>
    <row r="4" spans="1:22" ht="23.1" customHeight="1" x14ac:dyDescent="0.3">
      <c r="A4" s="41" t="s">
        <v>62</v>
      </c>
      <c r="B4" s="41" t="s">
        <v>6</v>
      </c>
      <c r="C4" s="17" t="s">
        <v>8</v>
      </c>
      <c r="D4" s="7">
        <f>14970*30</f>
        <v>449100</v>
      </c>
      <c r="E4" s="43" t="s">
        <v>52</v>
      </c>
      <c r="F4" s="43" t="s">
        <v>53</v>
      </c>
      <c r="G4" s="8">
        <f>D4+375000</f>
        <v>824100</v>
      </c>
      <c r="I4" s="41" t="s">
        <v>62</v>
      </c>
      <c r="J4" s="41" t="s">
        <v>54</v>
      </c>
      <c r="K4" s="19" t="s">
        <v>8</v>
      </c>
      <c r="L4" s="7">
        <f>14970*31</f>
        <v>464070</v>
      </c>
      <c r="M4" s="43" t="s">
        <v>55</v>
      </c>
      <c r="N4" s="43" t="s">
        <v>56</v>
      </c>
      <c r="O4" s="8">
        <f>L4+387500</f>
        <v>851570</v>
      </c>
      <c r="R4"/>
      <c r="S4"/>
      <c r="V4"/>
    </row>
    <row r="5" spans="1:22" ht="23.1" customHeight="1" x14ac:dyDescent="0.3">
      <c r="A5" s="42"/>
      <c r="B5" s="42"/>
      <c r="C5" s="17" t="s">
        <v>57</v>
      </c>
      <c r="D5" s="7">
        <f>8982*30</f>
        <v>269460</v>
      </c>
      <c r="E5" s="36"/>
      <c r="F5" s="36"/>
      <c r="G5" s="8">
        <f t="shared" ref="G5:G6" si="0">D5+375000</f>
        <v>644460</v>
      </c>
      <c r="I5" s="42"/>
      <c r="J5" s="42"/>
      <c r="K5" s="22" t="s">
        <v>57</v>
      </c>
      <c r="L5" s="7">
        <f>8982*31</f>
        <v>278442</v>
      </c>
      <c r="M5" s="36"/>
      <c r="N5" s="36"/>
      <c r="O5" s="8">
        <f t="shared" ref="O5:O6" si="1">L5+387500</f>
        <v>665942</v>
      </c>
      <c r="R5"/>
      <c r="S5"/>
      <c r="V5"/>
    </row>
    <row r="6" spans="1:22" ht="23.1" customHeight="1" x14ac:dyDescent="0.3">
      <c r="A6" s="42"/>
      <c r="B6" s="42"/>
      <c r="C6" s="22" t="s">
        <v>58</v>
      </c>
      <c r="D6" s="7">
        <f>5988*30</f>
        <v>179640</v>
      </c>
      <c r="E6" s="37"/>
      <c r="F6" s="37"/>
      <c r="G6" s="8">
        <f t="shared" si="0"/>
        <v>554640</v>
      </c>
      <c r="I6" s="42"/>
      <c r="J6" s="42"/>
      <c r="K6" s="22" t="s">
        <v>58</v>
      </c>
      <c r="L6" s="7">
        <f>5988*31</f>
        <v>185628</v>
      </c>
      <c r="M6" s="37"/>
      <c r="N6" s="37"/>
      <c r="O6" s="8">
        <f t="shared" si="1"/>
        <v>573128</v>
      </c>
      <c r="R6"/>
      <c r="S6"/>
      <c r="V6"/>
    </row>
    <row r="7" spans="1:22" ht="10.5" customHeight="1" x14ac:dyDescent="0.3">
      <c r="B7"/>
      <c r="C7" s="18"/>
      <c r="D7" s="5"/>
      <c r="F7"/>
      <c r="G7" s="9"/>
      <c r="J7"/>
      <c r="K7" s="21"/>
      <c r="L7" s="5"/>
      <c r="N7"/>
      <c r="O7" s="9"/>
      <c r="R7"/>
      <c r="S7"/>
      <c r="V7"/>
    </row>
    <row r="8" spans="1:22" ht="30" customHeight="1" x14ac:dyDescent="0.3">
      <c r="A8" s="3" t="s">
        <v>0</v>
      </c>
      <c r="B8" s="4" t="s">
        <v>1</v>
      </c>
      <c r="C8" s="4" t="s">
        <v>7</v>
      </c>
      <c r="D8" s="6" t="s">
        <v>2</v>
      </c>
      <c r="E8" s="4" t="s">
        <v>3</v>
      </c>
      <c r="F8" s="4" t="s">
        <v>4</v>
      </c>
      <c r="G8" s="6" t="s">
        <v>5</v>
      </c>
      <c r="I8" s="3" t="s">
        <v>0</v>
      </c>
      <c r="J8" s="4" t="s">
        <v>1</v>
      </c>
      <c r="K8" s="4" t="s">
        <v>7</v>
      </c>
      <c r="L8" s="6" t="s">
        <v>2</v>
      </c>
      <c r="M8" s="4" t="s">
        <v>3</v>
      </c>
      <c r="N8" s="4" t="s">
        <v>4</v>
      </c>
      <c r="O8" s="6" t="s">
        <v>5</v>
      </c>
      <c r="R8"/>
      <c r="S8"/>
      <c r="V8"/>
    </row>
    <row r="9" spans="1:22" ht="23.1" customHeight="1" x14ac:dyDescent="0.3">
      <c r="A9" s="41" t="s">
        <v>61</v>
      </c>
      <c r="B9" s="41" t="s">
        <v>6</v>
      </c>
      <c r="C9" s="17" t="s">
        <v>8</v>
      </c>
      <c r="D9" s="7">
        <f>13890*30</f>
        <v>416700</v>
      </c>
      <c r="E9" s="43" t="s">
        <v>52</v>
      </c>
      <c r="F9" s="43" t="s">
        <v>53</v>
      </c>
      <c r="G9" s="8">
        <f>D9+375000</f>
        <v>791700</v>
      </c>
      <c r="I9" s="41" t="s">
        <v>61</v>
      </c>
      <c r="J9" s="41" t="s">
        <v>54</v>
      </c>
      <c r="K9" s="19" t="s">
        <v>8</v>
      </c>
      <c r="L9" s="7">
        <f>13890*31</f>
        <v>430590</v>
      </c>
      <c r="M9" s="43" t="s">
        <v>55</v>
      </c>
      <c r="N9" s="43" t="s">
        <v>56</v>
      </c>
      <c r="O9" s="8">
        <f>L9+387500</f>
        <v>818090</v>
      </c>
      <c r="R9"/>
      <c r="S9"/>
      <c r="V9"/>
    </row>
    <row r="10" spans="1:22" ht="23.1" customHeight="1" x14ac:dyDescent="0.3">
      <c r="A10" s="42"/>
      <c r="B10" s="42"/>
      <c r="C10" s="22" t="s">
        <v>57</v>
      </c>
      <c r="D10" s="7">
        <f>8334*30</f>
        <v>250020</v>
      </c>
      <c r="E10" s="36"/>
      <c r="F10" s="36"/>
      <c r="G10" s="8">
        <f t="shared" ref="G10:G11" si="2">D10+375000</f>
        <v>625020</v>
      </c>
      <c r="I10" s="42"/>
      <c r="J10" s="42"/>
      <c r="K10" s="22" t="s">
        <v>57</v>
      </c>
      <c r="L10" s="7">
        <f>8334*31</f>
        <v>258354</v>
      </c>
      <c r="M10" s="36"/>
      <c r="N10" s="36"/>
      <c r="O10" s="8">
        <f t="shared" ref="O10:O11" si="3">L10+387500</f>
        <v>645854</v>
      </c>
      <c r="R10"/>
      <c r="S10"/>
      <c r="V10"/>
    </row>
    <row r="11" spans="1:22" ht="23.1" customHeight="1" x14ac:dyDescent="0.3">
      <c r="A11" s="42"/>
      <c r="B11" s="42"/>
      <c r="C11" s="22" t="s">
        <v>58</v>
      </c>
      <c r="D11" s="7">
        <f>5556*30</f>
        <v>166680</v>
      </c>
      <c r="E11" s="37"/>
      <c r="F11" s="37"/>
      <c r="G11" s="8">
        <f t="shared" si="2"/>
        <v>541680</v>
      </c>
      <c r="I11" s="42"/>
      <c r="J11" s="42"/>
      <c r="K11" s="22" t="s">
        <v>58</v>
      </c>
      <c r="L11" s="7">
        <f>5556*31</f>
        <v>172236</v>
      </c>
      <c r="M11" s="37"/>
      <c r="N11" s="37"/>
      <c r="O11" s="8">
        <f t="shared" si="3"/>
        <v>559736</v>
      </c>
      <c r="R11"/>
      <c r="S11"/>
      <c r="V11"/>
    </row>
    <row r="12" spans="1:22" ht="12.75" customHeight="1" x14ac:dyDescent="0.3">
      <c r="B12"/>
      <c r="C12" s="18"/>
      <c r="D12" s="5"/>
      <c r="F12"/>
      <c r="G12" s="9"/>
      <c r="J12"/>
      <c r="K12" s="21"/>
      <c r="L12" s="5"/>
      <c r="N12"/>
      <c r="O12" s="9"/>
      <c r="R12"/>
      <c r="S12"/>
      <c r="V12"/>
    </row>
    <row r="13" spans="1:22" ht="30" customHeight="1" x14ac:dyDescent="0.3">
      <c r="A13" s="3" t="s">
        <v>0</v>
      </c>
      <c r="B13" s="4" t="s">
        <v>1</v>
      </c>
      <c r="C13" s="4" t="s">
        <v>7</v>
      </c>
      <c r="D13" s="6" t="s">
        <v>2</v>
      </c>
      <c r="E13" s="4" t="s">
        <v>3</v>
      </c>
      <c r="F13" s="4" t="s">
        <v>4</v>
      </c>
      <c r="G13" s="6" t="s">
        <v>5</v>
      </c>
      <c r="I13" s="3" t="s">
        <v>0</v>
      </c>
      <c r="J13" s="4" t="s">
        <v>1</v>
      </c>
      <c r="K13" s="4" t="s">
        <v>7</v>
      </c>
      <c r="L13" s="6" t="s">
        <v>2</v>
      </c>
      <c r="M13" s="4" t="s">
        <v>3</v>
      </c>
      <c r="N13" s="4" t="s">
        <v>4</v>
      </c>
      <c r="O13" s="6" t="s">
        <v>5</v>
      </c>
      <c r="R13"/>
      <c r="S13"/>
      <c r="V13"/>
    </row>
    <row r="14" spans="1:22" ht="23.1" customHeight="1" x14ac:dyDescent="0.3">
      <c r="A14" s="41" t="s">
        <v>63</v>
      </c>
      <c r="B14" s="41" t="s">
        <v>6</v>
      </c>
      <c r="C14" s="17" t="s">
        <v>8</v>
      </c>
      <c r="D14" s="7">
        <f>12808*30</f>
        <v>384240</v>
      </c>
      <c r="E14" s="43" t="s">
        <v>52</v>
      </c>
      <c r="F14" s="43" t="s">
        <v>53</v>
      </c>
      <c r="G14" s="8">
        <f>D14+375000</f>
        <v>759240</v>
      </c>
      <c r="I14" s="41" t="s">
        <v>63</v>
      </c>
      <c r="J14" s="41" t="s">
        <v>54</v>
      </c>
      <c r="K14" s="19" t="s">
        <v>8</v>
      </c>
      <c r="L14" s="7">
        <f>12808*31</f>
        <v>397048</v>
      </c>
      <c r="M14" s="43" t="s">
        <v>55</v>
      </c>
      <c r="N14" s="43" t="s">
        <v>56</v>
      </c>
      <c r="O14" s="8">
        <f>L14+387500</f>
        <v>784548</v>
      </c>
      <c r="R14"/>
      <c r="S14"/>
      <c r="V14"/>
    </row>
    <row r="15" spans="1:22" ht="23.1" customHeight="1" x14ac:dyDescent="0.3">
      <c r="A15" s="42"/>
      <c r="B15" s="42"/>
      <c r="C15" s="22" t="s">
        <v>57</v>
      </c>
      <c r="D15" s="7">
        <f>7685*30</f>
        <v>230550</v>
      </c>
      <c r="E15" s="36"/>
      <c r="F15" s="36"/>
      <c r="G15" s="8">
        <f t="shared" ref="G15:G16" si="4">D15+375000</f>
        <v>605550</v>
      </c>
      <c r="I15" s="42"/>
      <c r="J15" s="42"/>
      <c r="K15" s="22" t="s">
        <v>57</v>
      </c>
      <c r="L15" s="7">
        <f>7685*31</f>
        <v>238235</v>
      </c>
      <c r="M15" s="36"/>
      <c r="N15" s="36"/>
      <c r="O15" s="8">
        <f t="shared" ref="O15:O16" si="5">L15+387500</f>
        <v>625735</v>
      </c>
      <c r="R15"/>
      <c r="S15"/>
      <c r="V15"/>
    </row>
    <row r="16" spans="1:22" ht="23.1" customHeight="1" x14ac:dyDescent="0.3">
      <c r="A16" s="42"/>
      <c r="B16" s="42"/>
      <c r="C16" s="22" t="s">
        <v>58</v>
      </c>
      <c r="D16" s="7">
        <f>5123*30</f>
        <v>153690</v>
      </c>
      <c r="E16" s="37"/>
      <c r="F16" s="37"/>
      <c r="G16" s="8">
        <f t="shared" si="4"/>
        <v>528690</v>
      </c>
      <c r="I16" s="42"/>
      <c r="J16" s="42"/>
      <c r="K16" s="22" t="s">
        <v>58</v>
      </c>
      <c r="L16" s="7">
        <f>5123*31</f>
        <v>158813</v>
      </c>
      <c r="M16" s="37"/>
      <c r="N16" s="37"/>
      <c r="O16" s="8">
        <f t="shared" si="5"/>
        <v>546313</v>
      </c>
      <c r="R16"/>
      <c r="S16"/>
      <c r="V16"/>
    </row>
    <row r="17" spans="1:22" x14ac:dyDescent="0.3">
      <c r="B17"/>
      <c r="C17" s="18"/>
      <c r="D17" s="5"/>
      <c r="F17"/>
      <c r="G17" s="9"/>
      <c r="J17"/>
      <c r="K17" s="21"/>
      <c r="L17" s="5"/>
      <c r="N17"/>
      <c r="O17" s="9"/>
      <c r="R17"/>
      <c r="S17"/>
      <c r="V17"/>
    </row>
    <row r="18" spans="1:22" ht="82.5" customHeight="1" x14ac:dyDescent="0.3">
      <c r="A18" s="17" t="s">
        <v>9</v>
      </c>
      <c r="B18" s="33" t="s">
        <v>59</v>
      </c>
      <c r="C18" s="34"/>
      <c r="D18" s="34"/>
      <c r="E18" s="34"/>
      <c r="F18" s="34"/>
      <c r="G18" s="34"/>
      <c r="I18" s="19" t="s">
        <v>9</v>
      </c>
      <c r="J18" s="33" t="s">
        <v>18</v>
      </c>
      <c r="K18" s="34"/>
      <c r="L18" s="34"/>
      <c r="M18" s="34"/>
      <c r="N18" s="34"/>
      <c r="O18" s="34"/>
      <c r="R18"/>
      <c r="S18"/>
      <c r="V18"/>
    </row>
    <row r="19" spans="1:22" ht="81" customHeight="1" x14ac:dyDescent="0.3">
      <c r="A19" s="35" t="s">
        <v>10</v>
      </c>
      <c r="B19" s="16" t="s">
        <v>11</v>
      </c>
      <c r="C19" s="38" t="s">
        <v>17</v>
      </c>
      <c r="D19" s="39"/>
      <c r="E19" s="39"/>
      <c r="F19" s="39"/>
      <c r="G19" s="40"/>
      <c r="I19" s="35" t="s">
        <v>10</v>
      </c>
      <c r="J19" s="20" t="s">
        <v>11</v>
      </c>
      <c r="K19" s="38" t="s">
        <v>17</v>
      </c>
      <c r="L19" s="39"/>
      <c r="M19" s="39"/>
      <c r="N19" s="39"/>
      <c r="O19" s="40"/>
      <c r="R19"/>
      <c r="S19"/>
      <c r="V19"/>
    </row>
    <row r="20" spans="1:22" ht="78" customHeight="1" x14ac:dyDescent="0.3">
      <c r="A20" s="36"/>
      <c r="B20" s="2" t="s">
        <v>12</v>
      </c>
      <c r="C20" s="38" t="s">
        <v>15</v>
      </c>
      <c r="D20" s="39"/>
      <c r="E20" s="39"/>
      <c r="F20" s="39"/>
      <c r="G20" s="40"/>
      <c r="I20" s="36"/>
      <c r="J20" s="2" t="s">
        <v>12</v>
      </c>
      <c r="K20" s="38" t="s">
        <v>15</v>
      </c>
      <c r="L20" s="39"/>
      <c r="M20" s="39"/>
      <c r="N20" s="39"/>
      <c r="O20" s="40"/>
      <c r="R20"/>
      <c r="S20"/>
      <c r="V20"/>
    </row>
    <row r="21" spans="1:22" ht="68.25" customHeight="1" x14ac:dyDescent="0.3">
      <c r="A21" s="36"/>
      <c r="B21" s="17" t="s">
        <v>13</v>
      </c>
      <c r="C21" s="38" t="s">
        <v>16</v>
      </c>
      <c r="D21" s="39"/>
      <c r="E21" s="39"/>
      <c r="F21" s="39"/>
      <c r="G21" s="40"/>
      <c r="I21" s="36"/>
      <c r="J21" s="19" t="s">
        <v>13</v>
      </c>
      <c r="K21" s="38" t="s">
        <v>16</v>
      </c>
      <c r="L21" s="39"/>
      <c r="M21" s="39"/>
      <c r="N21" s="39"/>
      <c r="O21" s="40"/>
      <c r="R21"/>
      <c r="S21"/>
      <c r="V21"/>
    </row>
    <row r="22" spans="1:22" ht="35.25" customHeight="1" x14ac:dyDescent="0.3">
      <c r="A22" s="37"/>
      <c r="B22" s="17" t="s">
        <v>14</v>
      </c>
      <c r="C22" s="38" t="s">
        <v>60</v>
      </c>
      <c r="D22" s="39"/>
      <c r="E22" s="39"/>
      <c r="F22" s="39"/>
      <c r="G22" s="40"/>
      <c r="I22" s="37"/>
      <c r="J22" s="19" t="s">
        <v>14</v>
      </c>
      <c r="K22" s="38" t="s">
        <v>60</v>
      </c>
      <c r="L22" s="39"/>
      <c r="M22" s="39"/>
      <c r="N22" s="39"/>
      <c r="O22" s="40"/>
      <c r="R22"/>
      <c r="S22"/>
      <c r="V22"/>
    </row>
  </sheetData>
  <mergeCells count="38">
    <mergeCell ref="B18:G18"/>
    <mergeCell ref="A19:A22"/>
    <mergeCell ref="C19:G19"/>
    <mergeCell ref="C20:G20"/>
    <mergeCell ref="C21:G21"/>
    <mergeCell ref="C22:G22"/>
    <mergeCell ref="A9:A11"/>
    <mergeCell ref="B9:B11"/>
    <mergeCell ref="E9:E11"/>
    <mergeCell ref="F9:F11"/>
    <mergeCell ref="A14:A16"/>
    <mergeCell ref="B14:B16"/>
    <mergeCell ref="E14:E16"/>
    <mergeCell ref="F14:F16"/>
    <mergeCell ref="B1:G1"/>
    <mergeCell ref="A4:A6"/>
    <mergeCell ref="B4:B6"/>
    <mergeCell ref="E4:E6"/>
    <mergeCell ref="F4:F6"/>
    <mergeCell ref="J1:O1"/>
    <mergeCell ref="I4:I6"/>
    <mergeCell ref="J4:J6"/>
    <mergeCell ref="M4:M6"/>
    <mergeCell ref="N4:N6"/>
    <mergeCell ref="I9:I11"/>
    <mergeCell ref="J9:J11"/>
    <mergeCell ref="M9:M11"/>
    <mergeCell ref="N9:N11"/>
    <mergeCell ref="I14:I16"/>
    <mergeCell ref="J14:J16"/>
    <mergeCell ref="M14:M16"/>
    <mergeCell ref="N14:N16"/>
    <mergeCell ref="J18:O18"/>
    <mergeCell ref="I19:I22"/>
    <mergeCell ref="K19:O19"/>
    <mergeCell ref="K20:O20"/>
    <mergeCell ref="K21:O21"/>
    <mergeCell ref="K22:O22"/>
  </mergeCells>
  <phoneticPr fontId="1" type="noConversion"/>
  <pageMargins left="0.51181102362204722" right="0.51181102362204722" top="0.55118110236220474" bottom="0.7480314960629921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L12" sqref="L12"/>
    </sheetView>
  </sheetViews>
  <sheetFormatPr defaultRowHeight="16.5" x14ac:dyDescent="0.3"/>
  <cols>
    <col min="3" max="3" width="13.125" customWidth="1"/>
    <col min="4" max="4" width="12" customWidth="1"/>
    <col min="5" max="5" width="10" customWidth="1"/>
  </cols>
  <sheetData>
    <row r="2" spans="1:7" x14ac:dyDescent="0.3">
      <c r="A2" s="45" t="s">
        <v>51</v>
      </c>
      <c r="B2" s="45"/>
      <c r="C2" s="45"/>
      <c r="D2" s="45"/>
      <c r="E2" s="45"/>
    </row>
    <row r="3" spans="1:7" x14ac:dyDescent="0.3">
      <c r="A3" t="s">
        <v>50</v>
      </c>
    </row>
    <row r="4" spans="1:7" s="25" customFormat="1" ht="19.5" x14ac:dyDescent="0.3">
      <c r="A4" s="23" t="s">
        <v>49</v>
      </c>
      <c r="B4" s="24" t="s">
        <v>48</v>
      </c>
      <c r="C4" s="27" t="s">
        <v>47</v>
      </c>
      <c r="D4" s="28" t="s">
        <v>46</v>
      </c>
      <c r="E4" s="46" t="s">
        <v>45</v>
      </c>
      <c r="F4" s="47"/>
      <c r="G4" s="48"/>
    </row>
    <row r="5" spans="1:7" s="25" customFormat="1" ht="19.5" x14ac:dyDescent="0.3">
      <c r="A5" s="24"/>
      <c r="B5" s="24" t="s">
        <v>44</v>
      </c>
      <c r="C5" s="23"/>
      <c r="D5" s="28" t="s">
        <v>44</v>
      </c>
      <c r="E5" s="29">
        <v>0.2</v>
      </c>
      <c r="F5" s="29">
        <v>0.12</v>
      </c>
      <c r="G5" s="29">
        <v>0.08</v>
      </c>
    </row>
    <row r="6" spans="1:7" s="25" customFormat="1" ht="19.5" x14ac:dyDescent="0.3">
      <c r="A6" s="24">
        <v>1</v>
      </c>
      <c r="B6" s="26">
        <v>71900</v>
      </c>
      <c r="C6" s="26">
        <v>14380</v>
      </c>
      <c r="D6" s="30">
        <v>74850</v>
      </c>
      <c r="E6" s="30">
        <v>14970</v>
      </c>
      <c r="F6" s="31">
        <f>D6*0.12</f>
        <v>8982</v>
      </c>
      <c r="G6" s="31">
        <f>D6*0.08</f>
        <v>5988</v>
      </c>
    </row>
    <row r="7" spans="1:7" s="25" customFormat="1" ht="19.5" x14ac:dyDescent="0.3">
      <c r="A7" s="24">
        <v>2</v>
      </c>
      <c r="B7" s="26">
        <v>66710</v>
      </c>
      <c r="C7" s="26">
        <v>13342</v>
      </c>
      <c r="D7" s="30">
        <v>69450</v>
      </c>
      <c r="E7" s="30">
        <v>13890</v>
      </c>
      <c r="F7" s="31">
        <f t="shared" ref="F7" si="0">D7*0.12</f>
        <v>8334</v>
      </c>
      <c r="G7" s="31">
        <f t="shared" ref="G7:G8" si="1">D7*0.08</f>
        <v>5556</v>
      </c>
    </row>
    <row r="8" spans="1:7" s="25" customFormat="1" ht="19.5" x14ac:dyDescent="0.3">
      <c r="A8" s="24" t="s">
        <v>43</v>
      </c>
      <c r="B8" s="26">
        <v>61520</v>
      </c>
      <c r="C8" s="26">
        <v>12304</v>
      </c>
      <c r="D8" s="30">
        <v>64040</v>
      </c>
      <c r="E8" s="30">
        <v>12808</v>
      </c>
      <c r="F8" s="31">
        <f>D8*0.12</f>
        <v>7684.7999999999993</v>
      </c>
      <c r="G8" s="31">
        <f t="shared" si="1"/>
        <v>5123.2</v>
      </c>
    </row>
    <row r="9" spans="1:7" x14ac:dyDescent="0.3">
      <c r="A9" t="s">
        <v>42</v>
      </c>
      <c r="F9" s="5"/>
      <c r="G9" s="5"/>
    </row>
  </sheetData>
  <mergeCells count="2">
    <mergeCell ref="A2:E2"/>
    <mergeCell ref="E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L7" sqref="L7"/>
    </sheetView>
  </sheetViews>
  <sheetFormatPr defaultRowHeight="16.5" x14ac:dyDescent="0.3"/>
  <cols>
    <col min="1" max="1" width="8.375" customWidth="1"/>
    <col min="2" max="2" width="8.625" customWidth="1"/>
    <col min="3" max="6" width="15.625" customWidth="1"/>
  </cols>
  <sheetData>
    <row r="1" spans="1:6" ht="42" customHeight="1" thickBot="1" x14ac:dyDescent="0.35"/>
    <row r="2" spans="1:6" ht="36.75" customHeight="1" thickTop="1" thickBot="1" x14ac:dyDescent="0.35">
      <c r="A2" s="49" t="s">
        <v>29</v>
      </c>
      <c r="B2" s="49"/>
      <c r="C2" s="49"/>
      <c r="D2" s="49"/>
      <c r="E2" s="49"/>
      <c r="F2" s="49"/>
    </row>
    <row r="3" spans="1:6" ht="48.75" customHeight="1" thickTop="1" thickBot="1" x14ac:dyDescent="0.35">
      <c r="A3" s="1"/>
      <c r="B3" s="1"/>
      <c r="C3" s="1"/>
      <c r="D3" s="1"/>
      <c r="E3" s="1"/>
      <c r="F3" s="1"/>
    </row>
    <row r="4" spans="1:6" ht="50.1" customHeight="1" x14ac:dyDescent="0.3">
      <c r="A4" s="62" t="s">
        <v>31</v>
      </c>
      <c r="B4" s="63"/>
      <c r="C4" s="69" t="s">
        <v>25</v>
      </c>
      <c r="D4" s="70"/>
      <c r="E4" s="70"/>
      <c r="F4" s="71"/>
    </row>
    <row r="5" spans="1:6" ht="50.1" customHeight="1" x14ac:dyDescent="0.3">
      <c r="A5" s="64" t="s">
        <v>30</v>
      </c>
      <c r="B5" s="65"/>
      <c r="C5" s="66" t="s">
        <v>26</v>
      </c>
      <c r="D5" s="67"/>
      <c r="E5" s="67"/>
      <c r="F5" s="68"/>
    </row>
    <row r="6" spans="1:6" ht="50.1" customHeight="1" x14ac:dyDescent="0.3">
      <c r="A6" s="64" t="s">
        <v>19</v>
      </c>
      <c r="B6" s="65"/>
      <c r="C6" s="66" t="s">
        <v>27</v>
      </c>
      <c r="D6" s="67"/>
      <c r="E6" s="67"/>
      <c r="F6" s="68"/>
    </row>
    <row r="7" spans="1:6" ht="50.1" customHeight="1" x14ac:dyDescent="0.3">
      <c r="A7" s="64" t="s">
        <v>32</v>
      </c>
      <c r="B7" s="65"/>
      <c r="C7" s="66" t="s">
        <v>28</v>
      </c>
      <c r="D7" s="67"/>
      <c r="E7" s="67"/>
      <c r="F7" s="68"/>
    </row>
    <row r="8" spans="1:6" ht="50.1" customHeight="1" x14ac:dyDescent="0.3">
      <c r="A8" s="56" t="s">
        <v>37</v>
      </c>
      <c r="B8" s="59" t="s">
        <v>38</v>
      </c>
      <c r="C8" s="66" t="s">
        <v>20</v>
      </c>
      <c r="D8" s="67"/>
      <c r="E8" s="67" t="s">
        <v>21</v>
      </c>
      <c r="F8" s="68"/>
    </row>
    <row r="9" spans="1:6" ht="50.1" customHeight="1" x14ac:dyDescent="0.3">
      <c r="A9" s="57"/>
      <c r="B9" s="60"/>
      <c r="C9" s="10" t="s">
        <v>24</v>
      </c>
      <c r="D9" s="11" t="s">
        <v>22</v>
      </c>
      <c r="E9" s="11" t="s">
        <v>23</v>
      </c>
      <c r="F9" s="12" t="s">
        <v>22</v>
      </c>
    </row>
    <row r="10" spans="1:6" ht="49.5" customHeight="1" x14ac:dyDescent="0.3">
      <c r="A10" s="58"/>
      <c r="B10" s="61"/>
      <c r="C10" s="13" t="s">
        <v>34</v>
      </c>
      <c r="D10" s="11" t="s">
        <v>40</v>
      </c>
      <c r="E10" s="14" t="s">
        <v>33</v>
      </c>
      <c r="F10" s="15" t="s">
        <v>40</v>
      </c>
    </row>
    <row r="11" spans="1:6" ht="87" customHeight="1" thickBot="1" x14ac:dyDescent="0.35">
      <c r="A11" s="51" t="s">
        <v>36</v>
      </c>
      <c r="B11" s="52"/>
      <c r="C11" s="53" t="s">
        <v>35</v>
      </c>
      <c r="D11" s="54"/>
      <c r="E11" s="54"/>
      <c r="F11" s="55"/>
    </row>
    <row r="13" spans="1:6" ht="48" customHeight="1" x14ac:dyDescent="0.3">
      <c r="A13" s="50" t="s">
        <v>39</v>
      </c>
      <c r="B13" s="44"/>
      <c r="C13" s="44"/>
      <c r="D13" s="44"/>
      <c r="E13" s="44"/>
      <c r="F13" s="44"/>
    </row>
  </sheetData>
  <mergeCells count="16">
    <mergeCell ref="A2:F2"/>
    <mergeCell ref="A13:F13"/>
    <mergeCell ref="A11:B11"/>
    <mergeCell ref="C11:F11"/>
    <mergeCell ref="A8:A10"/>
    <mergeCell ref="B8:B10"/>
    <mergeCell ref="A4:B4"/>
    <mergeCell ref="A5:B5"/>
    <mergeCell ref="A6:B6"/>
    <mergeCell ref="A7:B7"/>
    <mergeCell ref="C8:D8"/>
    <mergeCell ref="E8:F8"/>
    <mergeCell ref="C4:F4"/>
    <mergeCell ref="C5:F5"/>
    <mergeCell ref="C6:F6"/>
    <mergeCell ref="C7:F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입소비</vt:lpstr>
      <vt:lpstr>2022장기요양수가</vt:lpstr>
      <vt:lpstr>코로나19감염관리자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사무장</cp:lastModifiedBy>
  <cp:lastPrinted>2021-12-20T08:50:46Z</cp:lastPrinted>
  <dcterms:created xsi:type="dcterms:W3CDTF">2021-09-03T09:09:06Z</dcterms:created>
  <dcterms:modified xsi:type="dcterms:W3CDTF">2022-01-07T07:11:33Z</dcterms:modified>
</cp:coreProperties>
</file>