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660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1"/>
  <c r="F41" s="1"/>
  <c r="I41" s="1"/>
  <c r="D40"/>
  <c r="F40" s="1"/>
  <c r="I40" s="1"/>
  <c r="D39"/>
  <c r="F39" s="1"/>
  <c r="I39" s="1"/>
  <c r="D38"/>
  <c r="F38" s="1"/>
  <c r="I38" s="1"/>
  <c r="D37"/>
  <c r="F37" s="1"/>
  <c r="I37" s="1"/>
  <c r="D36"/>
  <c r="F36" s="1"/>
  <c r="I36" s="1"/>
  <c r="D35"/>
  <c r="F35" s="1"/>
  <c r="I35" s="1"/>
  <c r="D34"/>
  <c r="F34" s="1"/>
  <c r="I34" s="1"/>
  <c r="D33"/>
  <c r="F33" s="1"/>
  <c r="I33" s="1"/>
  <c r="D30"/>
  <c r="F30" s="1"/>
  <c r="I30" s="1"/>
  <c r="D29"/>
  <c r="F29" s="1"/>
  <c r="I29" s="1"/>
  <c r="D28"/>
  <c r="F28" s="1"/>
  <c r="I28" s="1"/>
  <c r="D27"/>
  <c r="F27" s="1"/>
  <c r="I27" s="1"/>
  <c r="D26"/>
  <c r="F26" s="1"/>
  <c r="I26" s="1"/>
  <c r="D25"/>
  <c r="F25" s="1"/>
  <c r="I25" s="1"/>
  <c r="D24"/>
  <c r="F24" s="1"/>
  <c r="I24" s="1"/>
  <c r="D23"/>
  <c r="F23" s="1"/>
  <c r="I23" s="1"/>
  <c r="D22"/>
  <c r="F22" s="1"/>
  <c r="I22" s="1"/>
  <c r="D19"/>
  <c r="F19" s="1"/>
  <c r="I19" s="1"/>
  <c r="D18"/>
  <c r="F18" s="1"/>
  <c r="I18" s="1"/>
  <c r="D17"/>
  <c r="F17" s="1"/>
  <c r="I17" s="1"/>
  <c r="D16"/>
  <c r="F16" s="1"/>
  <c r="I16" s="1"/>
  <c r="D15"/>
  <c r="F15" s="1"/>
  <c r="I15" s="1"/>
  <c r="D14"/>
  <c r="F14" s="1"/>
  <c r="I14" s="1"/>
  <c r="D13"/>
  <c r="F13" s="1"/>
  <c r="I13" s="1"/>
  <c r="D12"/>
  <c r="F12" s="1"/>
  <c r="I12" s="1"/>
  <c r="D11"/>
  <c r="F11" s="1"/>
  <c r="I11" s="1"/>
  <c r="E11" l="1"/>
  <c r="E12"/>
  <c r="E13"/>
  <c r="E14"/>
  <c r="E15"/>
  <c r="E16"/>
  <c r="E17"/>
  <c r="E18"/>
  <c r="E19"/>
  <c r="E22"/>
  <c r="E23"/>
  <c r="E24"/>
  <c r="E25"/>
  <c r="E26"/>
  <c r="E27"/>
  <c r="E28"/>
  <c r="E29"/>
  <c r="E30"/>
  <c r="E33"/>
  <c r="E34"/>
  <c r="E35"/>
  <c r="E36"/>
  <c r="E37"/>
  <c r="E38"/>
  <c r="E39"/>
  <c r="E40"/>
  <c r="E41"/>
</calcChain>
</file>

<file path=xl/sharedStrings.xml><?xml version="1.0" encoding="utf-8"?>
<sst xmlns="http://schemas.openxmlformats.org/spreadsheetml/2006/main" count="96" uniqueCount="43">
  <si>
    <t>일반(공단 80% 본인 20%)</t>
    <phoneticPr fontId="3" type="noConversion"/>
  </si>
  <si>
    <t>등급</t>
  </si>
  <si>
    <t>1일수가</t>
  </si>
  <si>
    <t>기준</t>
  </si>
  <si>
    <t>총합계</t>
  </si>
  <si>
    <t>공단부담금</t>
  </si>
  <si>
    <t>본인부담금</t>
  </si>
  <si>
    <t>비급여</t>
  </si>
  <si>
    <t>자부담</t>
  </si>
  <si>
    <t>1등급</t>
  </si>
  <si>
    <t>30일</t>
  </si>
  <si>
    <t>31일</t>
    <phoneticPr fontId="3" type="noConversion"/>
  </si>
  <si>
    <t>28일</t>
    <phoneticPr fontId="3" type="noConversion"/>
  </si>
  <si>
    <t>2등급</t>
  </si>
  <si>
    <t>31일</t>
  </si>
  <si>
    <t>28일</t>
    <phoneticPr fontId="3" type="noConversion"/>
  </si>
  <si>
    <t>3등급
4등급
5등급</t>
    <phoneticPr fontId="3" type="noConversion"/>
  </si>
  <si>
    <t>경감(공단 88% 본인12%)</t>
    <phoneticPr fontId="3" type="noConversion"/>
  </si>
  <si>
    <t>3등급
4등급
5등급</t>
    <phoneticPr fontId="3" type="noConversion"/>
  </si>
  <si>
    <t>경감(공단 92% 본인 8%)</t>
    <phoneticPr fontId="3" type="noConversion"/>
  </si>
  <si>
    <t>약값</t>
    <phoneticPr fontId="3" type="noConversion"/>
  </si>
  <si>
    <t xml:space="preserve"> </t>
    <phoneticPr fontId="3" type="noConversion"/>
  </si>
  <si>
    <t>2019년 시설 이용료 안내</t>
    <phoneticPr fontId="3" type="noConversion"/>
  </si>
  <si>
    <t>등급</t>
    <phoneticPr fontId="3" type="noConversion"/>
  </si>
  <si>
    <t>18년 수가</t>
    <phoneticPr fontId="3" type="noConversion"/>
  </si>
  <si>
    <t>18년 본인부담</t>
    <phoneticPr fontId="3" type="noConversion"/>
  </si>
  <si>
    <t>19년 수가</t>
    <phoneticPr fontId="3" type="noConversion"/>
  </si>
  <si>
    <t>19년 본인부담</t>
    <phoneticPr fontId="3" type="noConversion"/>
  </si>
  <si>
    <t>1등급</t>
    <phoneticPr fontId="3" type="noConversion"/>
  </si>
  <si>
    <t>2등급</t>
    <phoneticPr fontId="3" type="noConversion"/>
  </si>
  <si>
    <t>3,4,5 등급</t>
    <phoneticPr fontId="3" type="noConversion"/>
  </si>
  <si>
    <t>※ 2019년 공동생활가정 장기요양수가</t>
    <phoneticPr fontId="3" type="noConversion"/>
  </si>
  <si>
    <t>구분</t>
    <phoneticPr fontId="3" type="noConversion"/>
  </si>
  <si>
    <t>내용</t>
    <phoneticPr fontId="3" type="noConversion"/>
  </si>
  <si>
    <t>2019년</t>
    <phoneticPr fontId="3" type="noConversion"/>
  </si>
  <si>
    <t>28일</t>
    <phoneticPr fontId="3" type="noConversion"/>
  </si>
  <si>
    <t>&lt;2019년 비급여&gt;</t>
    <phoneticPr fontId="3" type="noConversion"/>
  </si>
  <si>
    <t>식대</t>
    <phoneticPr fontId="3" type="noConversion"/>
  </si>
  <si>
    <t>간식비</t>
    <phoneticPr fontId="3" type="noConversion"/>
  </si>
  <si>
    <t xml:space="preserve">식대 1일 3식 / 간식 1일 1회 </t>
    <phoneticPr fontId="3" type="noConversion"/>
  </si>
  <si>
    <t xml:space="preserve"> ※ 상급실 비용, 약값은 별도 </t>
    <phoneticPr fontId="3" type="noConversion"/>
  </si>
  <si>
    <t xml:space="preserve"> ※ 이미용 : 자원봉사</t>
    <phoneticPr fontId="3" type="noConversion"/>
  </si>
  <si>
    <t>1일 2,800X 3식</t>
    <phoneticPr fontId="3" type="noConversion"/>
  </si>
</sst>
</file>

<file path=xl/styles.xml><?xml version="1.0" encoding="utf-8"?>
<styleSheet xmlns="http://schemas.openxmlformats.org/spreadsheetml/2006/main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rgb="FFFF0000"/>
      <name val="굴림체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b/>
      <sz val="14"/>
      <color rgb="FF000000"/>
      <name val="굴림체"/>
      <family val="3"/>
      <charset val="129"/>
    </font>
    <font>
      <sz val="18"/>
      <color rgb="FFFF0000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2" fontId="4" fillId="0" borderId="4" xfId="0" applyNumberFormat="1" applyFont="1" applyBorder="1" applyAlignment="1">
      <alignment horizontal="center" vertical="center"/>
    </xf>
    <xf numFmtId="42" fontId="4" fillId="0" borderId="4" xfId="1" applyNumberFormat="1" applyFont="1" applyBorder="1" applyAlignment="1">
      <alignment horizontal="center" vertical="center"/>
    </xf>
    <xf numFmtId="42" fontId="4" fillId="0" borderId="5" xfId="1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41" fontId="4" fillId="0" borderId="9" xfId="1" applyNumberFormat="1" applyFont="1" applyBorder="1">
      <alignment vertical="center"/>
    </xf>
    <xf numFmtId="41" fontId="4" fillId="0" borderId="8" xfId="1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41" fontId="4" fillId="0" borderId="12" xfId="1" applyNumberFormat="1" applyFont="1" applyBorder="1">
      <alignment vertical="center"/>
    </xf>
    <xf numFmtId="41" fontId="4" fillId="0" borderId="12" xfId="1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41" fontId="4" fillId="0" borderId="4" xfId="1" applyNumberFormat="1" applyFont="1" applyBorder="1">
      <alignment vertical="center"/>
    </xf>
    <xf numFmtId="41" fontId="4" fillId="0" borderId="4" xfId="1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41" fontId="4" fillId="0" borderId="17" xfId="1" applyNumberFormat="1" applyFont="1" applyBorder="1">
      <alignment vertical="center"/>
    </xf>
    <xf numFmtId="41" fontId="4" fillId="0" borderId="17" xfId="1" applyNumberFormat="1" applyFont="1" applyBorder="1" applyAlignment="1">
      <alignment horizontal="center" vertical="center"/>
    </xf>
    <xf numFmtId="3" fontId="5" fillId="3" borderId="9" xfId="0" applyNumberFormat="1" applyFont="1" applyFill="1" applyBorder="1" applyAlignment="1">
      <alignment horizontal="center" vertical="center"/>
    </xf>
    <xf numFmtId="41" fontId="4" fillId="3" borderId="9" xfId="1" applyNumberFormat="1" applyFont="1" applyFill="1" applyBorder="1">
      <alignment vertical="center"/>
    </xf>
    <xf numFmtId="41" fontId="4" fillId="3" borderId="8" xfId="1" applyNumberFormat="1" applyFont="1" applyFill="1" applyBorder="1" applyAlignment="1">
      <alignment horizontal="center" vertical="center"/>
    </xf>
    <xf numFmtId="41" fontId="4" fillId="3" borderId="17" xfId="1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3" fontId="7" fillId="3" borderId="12" xfId="0" applyNumberFormat="1" applyFont="1" applyFill="1" applyBorder="1" applyAlignment="1">
      <alignment horizontal="center" vertical="center"/>
    </xf>
    <xf numFmtId="41" fontId="4" fillId="3" borderId="12" xfId="1" applyNumberFormat="1" applyFont="1" applyFill="1" applyBorder="1">
      <alignment vertical="center"/>
    </xf>
    <xf numFmtId="41" fontId="4" fillId="3" borderId="12" xfId="1" applyNumberFormat="1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center" vertical="center"/>
    </xf>
    <xf numFmtId="41" fontId="4" fillId="3" borderId="4" xfId="1" applyNumberFormat="1" applyFont="1" applyFill="1" applyBorder="1">
      <alignment vertical="center"/>
    </xf>
    <xf numFmtId="41" fontId="4" fillId="3" borderId="4" xfId="1" applyNumberFormat="1" applyFont="1" applyFill="1" applyBorder="1" applyAlignment="1">
      <alignment horizontal="center" vertical="center"/>
    </xf>
    <xf numFmtId="41" fontId="4" fillId="0" borderId="8" xfId="1" applyNumberFormat="1" applyFont="1" applyBorder="1">
      <alignment vertical="center"/>
    </xf>
    <xf numFmtId="41" fontId="4" fillId="0" borderId="8" xfId="0" applyNumberFormat="1" applyFont="1" applyBorder="1" applyAlignment="1">
      <alignment horizontal="center" vertical="center"/>
    </xf>
    <xf numFmtId="41" fontId="4" fillId="0" borderId="12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/>
    </xf>
    <xf numFmtId="41" fontId="4" fillId="0" borderId="17" xfId="0" applyNumberFormat="1" applyFont="1" applyBorder="1" applyAlignment="1">
      <alignment horizontal="center" vertical="center"/>
    </xf>
    <xf numFmtId="41" fontId="4" fillId="3" borderId="17" xfId="1" applyNumberFormat="1" applyFont="1" applyFill="1" applyBorder="1">
      <alignment vertical="center"/>
    </xf>
    <xf numFmtId="41" fontId="4" fillId="3" borderId="17" xfId="0" applyNumberFormat="1" applyFont="1" applyFill="1" applyBorder="1" applyAlignment="1">
      <alignment horizontal="center" vertical="center"/>
    </xf>
    <xf numFmtId="41" fontId="4" fillId="3" borderId="12" xfId="0" applyNumberFormat="1" applyFont="1" applyFill="1" applyBorder="1" applyAlignment="1">
      <alignment horizontal="center" vertical="center"/>
    </xf>
    <xf numFmtId="41" fontId="4" fillId="3" borderId="4" xfId="0" applyNumberFormat="1" applyFont="1" applyFill="1" applyBorder="1" applyAlignment="1">
      <alignment horizontal="center" vertical="center"/>
    </xf>
    <xf numFmtId="41" fontId="4" fillId="5" borderId="8" xfId="1" applyNumberFormat="1" applyFont="1" applyFill="1" applyBorder="1" applyAlignment="1">
      <alignment horizontal="center" vertical="center"/>
    </xf>
    <xf numFmtId="41" fontId="4" fillId="5" borderId="12" xfId="1" applyNumberFormat="1" applyFont="1" applyFill="1" applyBorder="1" applyAlignment="1">
      <alignment horizontal="center" vertical="center"/>
    </xf>
    <xf numFmtId="41" fontId="4" fillId="5" borderId="4" xfId="1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5" fillId="3" borderId="17" xfId="0" applyNumberFormat="1" applyFont="1" applyFill="1" applyBorder="1" applyAlignment="1">
      <alignment horizontal="center" vertical="center"/>
    </xf>
    <xf numFmtId="41" fontId="0" fillId="0" borderId="21" xfId="1" applyFont="1" applyBorder="1">
      <alignment vertical="center"/>
    </xf>
    <xf numFmtId="41" fontId="0" fillId="0" borderId="3" xfId="1" applyFont="1" applyBorder="1">
      <alignment vertical="center"/>
    </xf>
    <xf numFmtId="41" fontId="0" fillId="0" borderId="12" xfId="1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3" borderId="9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3" fontId="4" fillId="3" borderId="9" xfId="0" applyNumberFormat="1" applyFont="1" applyFill="1" applyBorder="1" applyAlignment="1">
      <alignment horizontal="center" vertical="center"/>
    </xf>
    <xf numFmtId="3" fontId="4" fillId="3" borderId="12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41" fontId="0" fillId="6" borderId="12" xfId="1" quotePrefix="1" applyFont="1" applyFill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1" fontId="0" fillId="0" borderId="26" xfId="1" applyFont="1" applyBorder="1" applyAlignment="1">
      <alignment horizontal="center" vertical="center"/>
    </xf>
    <xf numFmtId="41" fontId="0" fillId="0" borderId="26" xfId="1" applyFont="1" applyBorder="1">
      <alignment vertical="center"/>
    </xf>
    <xf numFmtId="0" fontId="11" fillId="0" borderId="0" xfId="0" applyFont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42" fontId="4" fillId="0" borderId="6" xfId="0" applyNumberFormat="1" applyFont="1" applyBorder="1" applyAlignment="1">
      <alignment horizontal="center" vertical="center"/>
    </xf>
    <xf numFmtId="41" fontId="6" fillId="0" borderId="30" xfId="0" applyNumberFormat="1" applyFont="1" applyBorder="1" applyAlignment="1">
      <alignment horizontal="center" vertical="center"/>
    </xf>
    <xf numFmtId="41" fontId="4" fillId="0" borderId="13" xfId="0" applyNumberFormat="1" applyFont="1" applyBorder="1" applyAlignment="1">
      <alignment horizontal="center" vertical="center"/>
    </xf>
    <xf numFmtId="41" fontId="4" fillId="0" borderId="6" xfId="0" applyNumberFormat="1" applyFont="1" applyBorder="1" applyAlignment="1">
      <alignment horizontal="center" vertical="center"/>
    </xf>
    <xf numFmtId="41" fontId="6" fillId="0" borderId="18" xfId="0" applyNumberFormat="1" applyFont="1" applyBorder="1" applyAlignment="1">
      <alignment horizontal="center" vertical="center"/>
    </xf>
    <xf numFmtId="41" fontId="6" fillId="3" borderId="21" xfId="0" applyNumberFormat="1" applyFont="1" applyFill="1" applyBorder="1" applyAlignment="1">
      <alignment horizontal="center" vertical="center"/>
    </xf>
    <xf numFmtId="41" fontId="4" fillId="3" borderId="13" xfId="0" applyNumberFormat="1" applyFont="1" applyFill="1" applyBorder="1" applyAlignment="1">
      <alignment horizontal="center" vertical="center"/>
    </xf>
    <xf numFmtId="41" fontId="4" fillId="3" borderId="15" xfId="1" applyNumberFormat="1" applyFont="1" applyFill="1" applyBorder="1" applyAlignment="1">
      <alignment horizontal="center" vertical="center"/>
    </xf>
    <xf numFmtId="41" fontId="4" fillId="3" borderId="31" xfId="0" applyNumberFormat="1" applyFont="1" applyFill="1" applyBorder="1" applyAlignment="1">
      <alignment horizontal="center" vertical="center"/>
    </xf>
    <xf numFmtId="41" fontId="6" fillId="0" borderId="21" xfId="0" applyNumberFormat="1" applyFont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3" fontId="4" fillId="0" borderId="32" xfId="0" applyNumberFormat="1" applyFont="1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33" xfId="0" applyBorder="1">
      <alignment vertical="center"/>
    </xf>
    <xf numFmtId="41" fontId="0" fillId="0" borderId="4" xfId="1" applyFont="1" applyBorder="1">
      <alignment vertical="center"/>
    </xf>
    <xf numFmtId="41" fontId="0" fillId="3" borderId="6" xfId="1" applyFont="1" applyFill="1" applyBorder="1">
      <alignment vertical="center"/>
    </xf>
    <xf numFmtId="0" fontId="4" fillId="0" borderId="29" xfId="0" applyFont="1" applyBorder="1" applyAlignment="1">
      <alignment horizontal="center" vertical="center"/>
    </xf>
    <xf numFmtId="41" fontId="0" fillId="0" borderId="17" xfId="1" applyFont="1" applyBorder="1">
      <alignment vertical="center"/>
    </xf>
    <xf numFmtId="41" fontId="0" fillId="0" borderId="18" xfId="1" applyFont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10" fillId="0" borderId="35" xfId="0" applyFont="1" applyBorder="1">
      <alignment vertical="center"/>
    </xf>
    <xf numFmtId="0" fontId="10" fillId="0" borderId="23" xfId="0" applyFont="1" applyBorder="1">
      <alignment vertical="center"/>
    </xf>
    <xf numFmtId="41" fontId="0" fillId="0" borderId="20" xfId="1" applyFont="1" applyBorder="1" applyAlignment="1">
      <alignment horizontal="right" vertical="center"/>
    </xf>
    <xf numFmtId="41" fontId="0" fillId="0" borderId="3" xfId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tabSelected="1" topLeftCell="A37" workbookViewId="0">
      <selection activeCell="E49" sqref="E49"/>
    </sheetView>
  </sheetViews>
  <sheetFormatPr defaultRowHeight="16.5"/>
  <cols>
    <col min="1" max="2" width="9.375" customWidth="1"/>
    <col min="3" max="3" width="11.625" customWidth="1"/>
    <col min="4" max="4" width="15.125" customWidth="1"/>
    <col min="5" max="5" width="13" customWidth="1"/>
    <col min="6" max="6" width="13.75" customWidth="1"/>
    <col min="7" max="7" width="11.5" customWidth="1"/>
    <col min="8" max="8" width="11.125" customWidth="1"/>
    <col min="9" max="9" width="13" customWidth="1"/>
  </cols>
  <sheetData>
    <row r="1" spans="1:9" ht="33.75">
      <c r="A1" s="70" t="s">
        <v>22</v>
      </c>
      <c r="B1" s="71"/>
      <c r="C1" s="71"/>
      <c r="D1" s="71"/>
      <c r="E1" s="71"/>
      <c r="F1" s="71"/>
      <c r="G1" s="71"/>
      <c r="H1" s="71"/>
      <c r="I1" s="71"/>
    </row>
    <row r="2" spans="1:9" ht="13.5" customHeight="1">
      <c r="A2" s="49"/>
      <c r="B2" s="50"/>
      <c r="C2" s="50"/>
      <c r="D2" s="50"/>
      <c r="E2" s="50"/>
      <c r="F2" s="50"/>
      <c r="G2" s="50"/>
      <c r="H2" s="50"/>
      <c r="I2" s="50"/>
    </row>
    <row r="3" spans="1:9" ht="17.25">
      <c r="A3" s="85" t="s">
        <v>31</v>
      </c>
      <c r="B3" s="50"/>
      <c r="C3" s="50"/>
      <c r="D3" s="50"/>
      <c r="E3" s="50"/>
      <c r="F3" s="50"/>
      <c r="G3" s="50"/>
      <c r="H3" s="50"/>
      <c r="I3" s="50"/>
    </row>
    <row r="4" spans="1:9" ht="22.5" customHeight="1">
      <c r="A4" s="77" t="s">
        <v>23</v>
      </c>
      <c r="B4" s="78" t="s">
        <v>24</v>
      </c>
      <c r="C4" s="78"/>
      <c r="D4" s="79" t="s">
        <v>25</v>
      </c>
      <c r="E4" s="77" t="s">
        <v>26</v>
      </c>
      <c r="F4" s="79" t="s">
        <v>27</v>
      </c>
    </row>
    <row r="5" spans="1:9" ht="22.5" customHeight="1">
      <c r="A5" s="44" t="s">
        <v>28</v>
      </c>
      <c r="B5" s="80">
        <v>56960</v>
      </c>
      <c r="C5" s="80"/>
      <c r="D5" s="48">
        <v>11392</v>
      </c>
      <c r="E5" s="81">
        <v>60590</v>
      </c>
      <c r="F5" s="48">
        <v>12118</v>
      </c>
    </row>
    <row r="6" spans="1:9" ht="22.5" customHeight="1">
      <c r="A6" s="44" t="s">
        <v>29</v>
      </c>
      <c r="B6" s="80">
        <v>52850</v>
      </c>
      <c r="C6" s="80"/>
      <c r="D6" s="48">
        <v>10570</v>
      </c>
      <c r="E6" s="81">
        <v>56220</v>
      </c>
      <c r="F6" s="48">
        <v>11244</v>
      </c>
    </row>
    <row r="7" spans="1:9" ht="22.5" customHeight="1">
      <c r="A7" s="44" t="s">
        <v>30</v>
      </c>
      <c r="B7" s="80">
        <v>48720</v>
      </c>
      <c r="C7" s="80"/>
      <c r="D7" s="48">
        <v>9744</v>
      </c>
      <c r="E7" s="81">
        <v>51820</v>
      </c>
      <c r="F7" s="48">
        <v>10364</v>
      </c>
    </row>
    <row r="8" spans="1:9" ht="22.5" customHeight="1" thickBot="1">
      <c r="A8" s="82"/>
      <c r="B8" s="83"/>
      <c r="C8" s="83"/>
      <c r="D8" s="84"/>
      <c r="E8" s="83"/>
      <c r="F8" s="84"/>
    </row>
    <row r="9" spans="1:9" ht="17.25">
      <c r="A9" s="72" t="s">
        <v>0</v>
      </c>
      <c r="B9" s="73"/>
      <c r="C9" s="73"/>
      <c r="D9" s="73"/>
      <c r="E9" s="73"/>
      <c r="F9" s="73"/>
      <c r="G9" s="73"/>
      <c r="H9" s="73"/>
      <c r="I9" s="86"/>
    </row>
    <row r="10" spans="1:9" ht="18" thickBot="1">
      <c r="A10" s="51" t="s">
        <v>1</v>
      </c>
      <c r="B10" s="1" t="s">
        <v>2</v>
      </c>
      <c r="C10" s="1" t="s">
        <v>3</v>
      </c>
      <c r="D10" s="2" t="s">
        <v>4</v>
      </c>
      <c r="E10" s="3" t="s">
        <v>5</v>
      </c>
      <c r="F10" s="3" t="s">
        <v>6</v>
      </c>
      <c r="G10" s="4" t="s">
        <v>7</v>
      </c>
      <c r="H10" s="5" t="s">
        <v>20</v>
      </c>
      <c r="I10" s="87" t="s">
        <v>8</v>
      </c>
    </row>
    <row r="11" spans="1:9" ht="18.75">
      <c r="A11" s="59" t="s">
        <v>9</v>
      </c>
      <c r="B11" s="62">
        <v>60590</v>
      </c>
      <c r="C11" s="6" t="s">
        <v>10</v>
      </c>
      <c r="D11" s="7">
        <f>B11*30</f>
        <v>1817700</v>
      </c>
      <c r="E11" s="8">
        <f>ROUND(D11*80%,-1)</f>
        <v>1454160</v>
      </c>
      <c r="F11" s="8">
        <f>ROUND(D11*20%,-1)</f>
        <v>363540</v>
      </c>
      <c r="G11" s="41">
        <v>276000</v>
      </c>
      <c r="H11" s="9">
        <v>0</v>
      </c>
      <c r="I11" s="88">
        <f t="shared" ref="I11:I19" si="0">SUM(F11:H11)</f>
        <v>639540</v>
      </c>
    </row>
    <row r="12" spans="1:9" ht="18.75">
      <c r="A12" s="60"/>
      <c r="B12" s="63"/>
      <c r="C12" s="10" t="s">
        <v>11</v>
      </c>
      <c r="D12" s="11">
        <f>B11*31</f>
        <v>1878290</v>
      </c>
      <c r="E12" s="12">
        <f t="shared" ref="E12:E19" si="1">ROUND(D12*80%,-1)</f>
        <v>1502630</v>
      </c>
      <c r="F12" s="12">
        <f t="shared" ref="F12:F19" si="2">ROUND(D12*20%,-1)</f>
        <v>375660</v>
      </c>
      <c r="G12" s="42">
        <v>285200</v>
      </c>
      <c r="H12" s="13">
        <v>0</v>
      </c>
      <c r="I12" s="89">
        <f t="shared" si="0"/>
        <v>660860</v>
      </c>
    </row>
    <row r="13" spans="1:9" ht="19.5" thickBot="1">
      <c r="A13" s="61"/>
      <c r="B13" s="64"/>
      <c r="C13" s="1" t="s">
        <v>12</v>
      </c>
      <c r="D13" s="14">
        <f>B11*28</f>
        <v>1696520</v>
      </c>
      <c r="E13" s="15">
        <f t="shared" si="1"/>
        <v>1357220</v>
      </c>
      <c r="F13" s="15">
        <f t="shared" si="2"/>
        <v>339300</v>
      </c>
      <c r="G13" s="43">
        <v>257600</v>
      </c>
      <c r="H13" s="16">
        <v>0</v>
      </c>
      <c r="I13" s="90">
        <f t="shared" si="0"/>
        <v>596900</v>
      </c>
    </row>
    <row r="14" spans="1:9" ht="18.75">
      <c r="A14" s="74" t="s">
        <v>13</v>
      </c>
      <c r="B14" s="63">
        <v>56220</v>
      </c>
      <c r="C14" s="17" t="s">
        <v>10</v>
      </c>
      <c r="D14" s="18">
        <f>B14*30</f>
        <v>1686600</v>
      </c>
      <c r="E14" s="19">
        <f t="shared" si="1"/>
        <v>1349280</v>
      </c>
      <c r="F14" s="19">
        <f t="shared" si="2"/>
        <v>337320</v>
      </c>
      <c r="G14" s="41">
        <v>276000</v>
      </c>
      <c r="H14" s="20">
        <v>0</v>
      </c>
      <c r="I14" s="91">
        <f t="shared" si="0"/>
        <v>613320</v>
      </c>
    </row>
    <row r="15" spans="1:9" ht="18.75">
      <c r="A15" s="75"/>
      <c r="B15" s="63"/>
      <c r="C15" s="10" t="s">
        <v>14</v>
      </c>
      <c r="D15" s="11">
        <f>B14*31</f>
        <v>1742820</v>
      </c>
      <c r="E15" s="12">
        <f t="shared" si="1"/>
        <v>1394260</v>
      </c>
      <c r="F15" s="12">
        <f t="shared" si="2"/>
        <v>348560</v>
      </c>
      <c r="G15" s="42">
        <v>285200</v>
      </c>
      <c r="H15" s="13">
        <v>0</v>
      </c>
      <c r="I15" s="89">
        <f t="shared" si="0"/>
        <v>633760</v>
      </c>
    </row>
    <row r="16" spans="1:9" ht="19.5" thickBot="1">
      <c r="A16" s="76"/>
      <c r="B16" s="64"/>
      <c r="C16" s="1" t="s">
        <v>15</v>
      </c>
      <c r="D16" s="14">
        <f>52040*28</f>
        <v>1457120</v>
      </c>
      <c r="E16" s="15">
        <f t="shared" si="1"/>
        <v>1165700</v>
      </c>
      <c r="F16" s="15">
        <f t="shared" si="2"/>
        <v>291420</v>
      </c>
      <c r="G16" s="43">
        <v>257600</v>
      </c>
      <c r="H16" s="16">
        <v>0</v>
      </c>
      <c r="I16" s="90">
        <f t="shared" si="0"/>
        <v>549020</v>
      </c>
    </row>
    <row r="17" spans="1:9" ht="18.75">
      <c r="A17" s="65" t="s">
        <v>16</v>
      </c>
      <c r="B17" s="54">
        <v>51820</v>
      </c>
      <c r="C17" s="52" t="s">
        <v>10</v>
      </c>
      <c r="D17" s="21">
        <f>B17*30</f>
        <v>1554600</v>
      </c>
      <c r="E17" s="22">
        <f t="shared" si="1"/>
        <v>1243680</v>
      </c>
      <c r="F17" s="22">
        <f t="shared" si="2"/>
        <v>310920</v>
      </c>
      <c r="G17" s="23">
        <v>276000</v>
      </c>
      <c r="H17" s="24">
        <v>0</v>
      </c>
      <c r="I17" s="92">
        <f t="shared" si="0"/>
        <v>586920</v>
      </c>
    </row>
    <row r="18" spans="1:9" ht="18.75">
      <c r="A18" s="66"/>
      <c r="B18" s="55"/>
      <c r="C18" s="25" t="s">
        <v>14</v>
      </c>
      <c r="D18" s="26">
        <f>B17*31</f>
        <v>1606420</v>
      </c>
      <c r="E18" s="27">
        <f t="shared" si="1"/>
        <v>1285140</v>
      </c>
      <c r="F18" s="27">
        <f t="shared" si="2"/>
        <v>321280</v>
      </c>
      <c r="G18" s="28">
        <v>285200</v>
      </c>
      <c r="H18" s="24">
        <v>0</v>
      </c>
      <c r="I18" s="93">
        <f t="shared" si="0"/>
        <v>606480</v>
      </c>
    </row>
    <row r="19" spans="1:9" ht="19.5" thickBot="1">
      <c r="A19" s="67"/>
      <c r="B19" s="56"/>
      <c r="C19" s="53" t="s">
        <v>15</v>
      </c>
      <c r="D19" s="29">
        <f>B17*28</f>
        <v>1450960</v>
      </c>
      <c r="E19" s="30">
        <f t="shared" si="1"/>
        <v>1160770</v>
      </c>
      <c r="F19" s="30">
        <f t="shared" si="2"/>
        <v>290190</v>
      </c>
      <c r="G19" s="31">
        <v>257600</v>
      </c>
      <c r="H19" s="94">
        <v>0</v>
      </c>
      <c r="I19" s="95">
        <f t="shared" si="0"/>
        <v>547790</v>
      </c>
    </row>
    <row r="20" spans="1:9" ht="17.25">
      <c r="A20" s="72" t="s">
        <v>17</v>
      </c>
      <c r="B20" s="73"/>
      <c r="C20" s="73"/>
      <c r="D20" s="73"/>
      <c r="E20" s="73"/>
      <c r="F20" s="73"/>
      <c r="G20" s="73"/>
      <c r="H20" s="73"/>
      <c r="I20" s="86"/>
    </row>
    <row r="21" spans="1:9" ht="18" thickBot="1">
      <c r="A21" s="51" t="s">
        <v>1</v>
      </c>
      <c r="B21" s="1" t="s">
        <v>2</v>
      </c>
      <c r="C21" s="1" t="s">
        <v>3</v>
      </c>
      <c r="D21" s="2" t="s">
        <v>4</v>
      </c>
      <c r="E21" s="3" t="s">
        <v>5</v>
      </c>
      <c r="F21" s="3" t="s">
        <v>6</v>
      </c>
      <c r="G21" s="4" t="s">
        <v>7</v>
      </c>
      <c r="H21" s="5" t="s">
        <v>20</v>
      </c>
      <c r="I21" s="87" t="s">
        <v>8</v>
      </c>
    </row>
    <row r="22" spans="1:9" ht="18.75">
      <c r="A22" s="59" t="s">
        <v>9</v>
      </c>
      <c r="B22" s="62">
        <v>60590</v>
      </c>
      <c r="C22" s="6" t="s">
        <v>10</v>
      </c>
      <c r="D22" s="7">
        <f>B22*30</f>
        <v>1817700</v>
      </c>
      <c r="E22" s="32">
        <f>ROUND(D22*88%,-1)</f>
        <v>1599580</v>
      </c>
      <c r="F22" s="33">
        <f>ROUND(D22*12%,-1)</f>
        <v>218120</v>
      </c>
      <c r="G22" s="41">
        <v>276000</v>
      </c>
      <c r="H22" s="9">
        <v>0</v>
      </c>
      <c r="I22" s="88">
        <f t="shared" ref="I22:I30" si="3">SUM(F22:H22)</f>
        <v>494120</v>
      </c>
    </row>
    <row r="23" spans="1:9" ht="18.75">
      <c r="A23" s="60"/>
      <c r="B23" s="63"/>
      <c r="C23" s="10" t="s">
        <v>14</v>
      </c>
      <c r="D23" s="11">
        <f>B22*31</f>
        <v>1878290</v>
      </c>
      <c r="E23" s="12">
        <f t="shared" ref="E23:E30" si="4">ROUND(D23*88%,-1)</f>
        <v>1652900</v>
      </c>
      <c r="F23" s="34">
        <f t="shared" ref="F23:F30" si="5">ROUND(D23*12%,-1)</f>
        <v>225390</v>
      </c>
      <c r="G23" s="42">
        <v>285200</v>
      </c>
      <c r="H23" s="13">
        <v>0</v>
      </c>
      <c r="I23" s="89">
        <f t="shared" si="3"/>
        <v>510590</v>
      </c>
    </row>
    <row r="24" spans="1:9" ht="19.5" thickBot="1">
      <c r="A24" s="61"/>
      <c r="B24" s="64"/>
      <c r="C24" s="1" t="s">
        <v>15</v>
      </c>
      <c r="D24" s="14">
        <f>B22*28</f>
        <v>1696520</v>
      </c>
      <c r="E24" s="15">
        <f t="shared" si="4"/>
        <v>1492940</v>
      </c>
      <c r="F24" s="35">
        <f t="shared" si="5"/>
        <v>203580</v>
      </c>
      <c r="G24" s="43">
        <v>257600</v>
      </c>
      <c r="H24" s="16">
        <v>0</v>
      </c>
      <c r="I24" s="90">
        <f t="shared" si="3"/>
        <v>461180</v>
      </c>
    </row>
    <row r="25" spans="1:9" ht="18.75">
      <c r="A25" s="59" t="s">
        <v>13</v>
      </c>
      <c r="B25" s="63">
        <v>56220</v>
      </c>
      <c r="C25" s="6" t="s">
        <v>10</v>
      </c>
      <c r="D25" s="7">
        <f>B25*30</f>
        <v>1686600</v>
      </c>
      <c r="E25" s="19">
        <f t="shared" si="4"/>
        <v>1484210</v>
      </c>
      <c r="F25" s="36">
        <f t="shared" si="5"/>
        <v>202390</v>
      </c>
      <c r="G25" s="41">
        <v>276000</v>
      </c>
      <c r="H25" s="20">
        <v>0</v>
      </c>
      <c r="I25" s="96">
        <f t="shared" si="3"/>
        <v>478390</v>
      </c>
    </row>
    <row r="26" spans="1:9" ht="18.75">
      <c r="A26" s="60"/>
      <c r="B26" s="63"/>
      <c r="C26" s="10" t="s">
        <v>14</v>
      </c>
      <c r="D26" s="11">
        <f>B25*31</f>
        <v>1742820</v>
      </c>
      <c r="E26" s="12">
        <f t="shared" si="4"/>
        <v>1533680</v>
      </c>
      <c r="F26" s="34">
        <f t="shared" si="5"/>
        <v>209140</v>
      </c>
      <c r="G26" s="42">
        <v>285200</v>
      </c>
      <c r="H26" s="13">
        <v>0</v>
      </c>
      <c r="I26" s="89">
        <f t="shared" si="3"/>
        <v>494340</v>
      </c>
    </row>
    <row r="27" spans="1:9" ht="19.5" thickBot="1">
      <c r="A27" s="61"/>
      <c r="B27" s="64"/>
      <c r="C27" s="1" t="s">
        <v>12</v>
      </c>
      <c r="D27" s="14">
        <f>52040*28</f>
        <v>1457120</v>
      </c>
      <c r="E27" s="15">
        <f t="shared" si="4"/>
        <v>1282270</v>
      </c>
      <c r="F27" s="35">
        <f t="shared" si="5"/>
        <v>174850</v>
      </c>
      <c r="G27" s="43">
        <v>257600</v>
      </c>
      <c r="H27" s="16">
        <v>0</v>
      </c>
      <c r="I27" s="90">
        <f t="shared" si="3"/>
        <v>432450</v>
      </c>
    </row>
    <row r="28" spans="1:9" ht="18.75">
      <c r="A28" s="65" t="s">
        <v>18</v>
      </c>
      <c r="B28" s="54">
        <v>51820</v>
      </c>
      <c r="C28" s="52" t="s">
        <v>10</v>
      </c>
      <c r="D28" s="21">
        <f>B28*30</f>
        <v>1554600</v>
      </c>
      <c r="E28" s="37">
        <f t="shared" si="4"/>
        <v>1368050</v>
      </c>
      <c r="F28" s="38">
        <f t="shared" si="5"/>
        <v>186550</v>
      </c>
      <c r="G28" s="23">
        <v>276000</v>
      </c>
      <c r="H28" s="24">
        <v>0</v>
      </c>
      <c r="I28" s="92">
        <f t="shared" si="3"/>
        <v>462550</v>
      </c>
    </row>
    <row r="29" spans="1:9" ht="18.75">
      <c r="A29" s="66"/>
      <c r="B29" s="55"/>
      <c r="C29" s="25" t="s">
        <v>14</v>
      </c>
      <c r="D29" s="26">
        <f>B28*31</f>
        <v>1606420</v>
      </c>
      <c r="E29" s="27">
        <f t="shared" si="4"/>
        <v>1413650</v>
      </c>
      <c r="F29" s="39">
        <f t="shared" si="5"/>
        <v>192770</v>
      </c>
      <c r="G29" s="28">
        <v>285200</v>
      </c>
      <c r="H29" s="24">
        <v>0</v>
      </c>
      <c r="I29" s="93">
        <f t="shared" si="3"/>
        <v>477970</v>
      </c>
    </row>
    <row r="30" spans="1:9" ht="19.5" thickBot="1">
      <c r="A30" s="67"/>
      <c r="B30" s="56"/>
      <c r="C30" s="53" t="s">
        <v>15</v>
      </c>
      <c r="D30" s="29">
        <f>B28*28</f>
        <v>1450960</v>
      </c>
      <c r="E30" s="37">
        <f t="shared" si="4"/>
        <v>1276840</v>
      </c>
      <c r="F30" s="38">
        <f t="shared" si="5"/>
        <v>174120</v>
      </c>
      <c r="G30" s="31">
        <v>257600</v>
      </c>
      <c r="H30" s="24">
        <v>0</v>
      </c>
      <c r="I30" s="95">
        <f t="shared" si="3"/>
        <v>431720</v>
      </c>
    </row>
    <row r="31" spans="1:9" ht="17.25">
      <c r="A31" s="57" t="s">
        <v>19</v>
      </c>
      <c r="B31" s="58"/>
      <c r="C31" s="58"/>
      <c r="D31" s="58"/>
      <c r="E31" s="58"/>
      <c r="F31" s="58"/>
      <c r="G31" s="58"/>
      <c r="H31" s="58"/>
      <c r="I31" s="97"/>
    </row>
    <row r="32" spans="1:9" ht="18" thickBot="1">
      <c r="A32" s="51" t="s">
        <v>1</v>
      </c>
      <c r="B32" s="1" t="s">
        <v>2</v>
      </c>
      <c r="C32" s="1" t="s">
        <v>3</v>
      </c>
      <c r="D32" s="2" t="s">
        <v>4</v>
      </c>
      <c r="E32" s="3" t="s">
        <v>5</v>
      </c>
      <c r="F32" s="3" t="s">
        <v>6</v>
      </c>
      <c r="G32" s="4" t="s">
        <v>7</v>
      </c>
      <c r="H32" s="5" t="s">
        <v>20</v>
      </c>
      <c r="I32" s="87" t="s">
        <v>8</v>
      </c>
    </row>
    <row r="33" spans="1:9" ht="18.75">
      <c r="A33" s="59" t="s">
        <v>9</v>
      </c>
      <c r="B33" s="62">
        <v>60590</v>
      </c>
      <c r="C33" s="6" t="s">
        <v>10</v>
      </c>
      <c r="D33" s="7">
        <f>B33*30</f>
        <v>1817700</v>
      </c>
      <c r="E33" s="32">
        <f>ROUND(D33*92%,-1)</f>
        <v>1672280</v>
      </c>
      <c r="F33" s="33">
        <f>ROUND(D33*8%,-1)</f>
        <v>145420</v>
      </c>
      <c r="G33" s="41">
        <v>276000</v>
      </c>
      <c r="H33" s="9">
        <v>0</v>
      </c>
      <c r="I33" s="88">
        <f t="shared" ref="I33:I41" si="6">SUM(F33:H33)</f>
        <v>421420</v>
      </c>
    </row>
    <row r="34" spans="1:9" ht="18.75">
      <c r="A34" s="60"/>
      <c r="B34" s="63"/>
      <c r="C34" s="10" t="s">
        <v>14</v>
      </c>
      <c r="D34" s="11">
        <f>B33*31</f>
        <v>1878290</v>
      </c>
      <c r="E34" s="12">
        <f t="shared" ref="E34:E41" si="7">ROUND(D34*92%,-1)</f>
        <v>1728030</v>
      </c>
      <c r="F34" s="34">
        <f t="shared" ref="F34:F41" si="8">ROUND(D34*8%,-1)</f>
        <v>150260</v>
      </c>
      <c r="G34" s="42">
        <v>285200</v>
      </c>
      <c r="H34" s="13">
        <v>0</v>
      </c>
      <c r="I34" s="89">
        <f t="shared" si="6"/>
        <v>435460</v>
      </c>
    </row>
    <row r="35" spans="1:9" ht="19.5" thickBot="1">
      <c r="A35" s="61"/>
      <c r="B35" s="64"/>
      <c r="C35" s="1" t="s">
        <v>15</v>
      </c>
      <c r="D35" s="14">
        <f>B33*28</f>
        <v>1696520</v>
      </c>
      <c r="E35" s="15">
        <f t="shared" si="7"/>
        <v>1560800</v>
      </c>
      <c r="F35" s="35">
        <f t="shared" si="8"/>
        <v>135720</v>
      </c>
      <c r="G35" s="43">
        <v>257600</v>
      </c>
      <c r="H35" s="16">
        <v>0</v>
      </c>
      <c r="I35" s="90">
        <f t="shared" si="6"/>
        <v>393320</v>
      </c>
    </row>
    <row r="36" spans="1:9" ht="18.75">
      <c r="A36" s="59" t="s">
        <v>13</v>
      </c>
      <c r="B36" s="63">
        <v>56220</v>
      </c>
      <c r="C36" s="6" t="s">
        <v>10</v>
      </c>
      <c r="D36" s="18">
        <f>B36*30</f>
        <v>1686600</v>
      </c>
      <c r="E36" s="19">
        <f t="shared" si="7"/>
        <v>1551670</v>
      </c>
      <c r="F36" s="36">
        <f t="shared" si="8"/>
        <v>134930</v>
      </c>
      <c r="G36" s="41">
        <v>276000</v>
      </c>
      <c r="H36" s="20">
        <v>0</v>
      </c>
      <c r="I36" s="96">
        <f t="shared" si="6"/>
        <v>410930</v>
      </c>
    </row>
    <row r="37" spans="1:9" ht="18.75">
      <c r="A37" s="60"/>
      <c r="B37" s="63"/>
      <c r="C37" s="10" t="s">
        <v>14</v>
      </c>
      <c r="D37" s="11">
        <f>B36*31</f>
        <v>1742820</v>
      </c>
      <c r="E37" s="12">
        <f t="shared" si="7"/>
        <v>1603390</v>
      </c>
      <c r="F37" s="34">
        <f t="shared" si="8"/>
        <v>139430</v>
      </c>
      <c r="G37" s="42">
        <v>285200</v>
      </c>
      <c r="H37" s="13">
        <v>0</v>
      </c>
      <c r="I37" s="89">
        <f t="shared" si="6"/>
        <v>424630</v>
      </c>
    </row>
    <row r="38" spans="1:9" ht="19.5" thickBot="1">
      <c r="A38" s="61"/>
      <c r="B38" s="64"/>
      <c r="C38" s="1" t="s">
        <v>15</v>
      </c>
      <c r="D38" s="14">
        <f>52040*28</f>
        <v>1457120</v>
      </c>
      <c r="E38" s="15">
        <f t="shared" si="7"/>
        <v>1340550</v>
      </c>
      <c r="F38" s="35">
        <f t="shared" si="8"/>
        <v>116570</v>
      </c>
      <c r="G38" s="43">
        <v>257600</v>
      </c>
      <c r="H38" s="16">
        <v>0</v>
      </c>
      <c r="I38" s="90">
        <f t="shared" si="6"/>
        <v>374170</v>
      </c>
    </row>
    <row r="39" spans="1:9" ht="18.75">
      <c r="A39" s="65" t="s">
        <v>18</v>
      </c>
      <c r="B39" s="54">
        <v>51820</v>
      </c>
      <c r="C39" s="52" t="s">
        <v>10</v>
      </c>
      <c r="D39" s="45">
        <f>B39*30</f>
        <v>1554600</v>
      </c>
      <c r="E39" s="37">
        <f t="shared" si="7"/>
        <v>1430230</v>
      </c>
      <c r="F39" s="38">
        <f t="shared" si="8"/>
        <v>124370</v>
      </c>
      <c r="G39" s="23">
        <v>276000</v>
      </c>
      <c r="H39" s="24">
        <v>0</v>
      </c>
      <c r="I39" s="92">
        <f t="shared" si="6"/>
        <v>400370</v>
      </c>
    </row>
    <row r="40" spans="1:9" ht="18.75">
      <c r="A40" s="66"/>
      <c r="B40" s="55"/>
      <c r="C40" s="25" t="s">
        <v>14</v>
      </c>
      <c r="D40" s="26">
        <f>B39*31</f>
        <v>1606420</v>
      </c>
      <c r="E40" s="27">
        <f t="shared" si="7"/>
        <v>1477910</v>
      </c>
      <c r="F40" s="39">
        <f t="shared" si="8"/>
        <v>128510</v>
      </c>
      <c r="G40" s="28">
        <v>285200</v>
      </c>
      <c r="H40" s="24">
        <v>0</v>
      </c>
      <c r="I40" s="93">
        <f t="shared" si="6"/>
        <v>413710</v>
      </c>
    </row>
    <row r="41" spans="1:9" ht="19.5" thickBot="1">
      <c r="A41" s="67"/>
      <c r="B41" s="56"/>
      <c r="C41" s="53" t="s">
        <v>15</v>
      </c>
      <c r="D41" s="29">
        <f>B39*28</f>
        <v>1450960</v>
      </c>
      <c r="E41" s="30">
        <f t="shared" si="7"/>
        <v>1334880</v>
      </c>
      <c r="F41" s="40">
        <f t="shared" si="8"/>
        <v>116080</v>
      </c>
      <c r="G41" s="31">
        <v>257600</v>
      </c>
      <c r="H41" s="31">
        <v>0</v>
      </c>
      <c r="I41" s="95">
        <f t="shared" si="6"/>
        <v>373680</v>
      </c>
    </row>
    <row r="42" spans="1:9" ht="26.25">
      <c r="A42" s="68" t="s">
        <v>21</v>
      </c>
      <c r="B42" s="69"/>
      <c r="C42" s="69"/>
      <c r="D42" s="69"/>
      <c r="E42" s="69"/>
      <c r="F42" s="69"/>
      <c r="G42" s="69"/>
      <c r="H42" s="69"/>
      <c r="I42" s="69"/>
    </row>
    <row r="43" spans="1:9" ht="21" thickBot="1">
      <c r="A43" s="98" t="s">
        <v>36</v>
      </c>
    </row>
    <row r="44" spans="1:9" ht="21" thickBot="1">
      <c r="A44" s="99" t="s">
        <v>32</v>
      </c>
      <c r="B44" s="100" t="s">
        <v>33</v>
      </c>
      <c r="C44" s="101"/>
      <c r="D44" s="102" t="s">
        <v>34</v>
      </c>
      <c r="E44" s="103"/>
      <c r="F44" s="104"/>
    </row>
    <row r="45" spans="1:9" ht="17.25">
      <c r="A45" s="105" t="s">
        <v>39</v>
      </c>
      <c r="B45" s="119" t="s">
        <v>37</v>
      </c>
      <c r="C45" s="106" t="s">
        <v>10</v>
      </c>
      <c r="D45" s="125" t="s">
        <v>42</v>
      </c>
      <c r="E45" s="107">
        <v>252000</v>
      </c>
      <c r="F45" s="46"/>
    </row>
    <row r="46" spans="1:9" ht="17.25" thickBot="1">
      <c r="A46" s="105"/>
      <c r="B46" s="120" t="s">
        <v>38</v>
      </c>
      <c r="C46" s="108"/>
      <c r="D46" s="126">
        <v>800</v>
      </c>
      <c r="E46" s="109">
        <v>24000</v>
      </c>
      <c r="F46" s="110">
        <v>276000</v>
      </c>
    </row>
    <row r="47" spans="1:9" ht="17.25">
      <c r="A47" s="105"/>
      <c r="B47" s="121" t="s">
        <v>37</v>
      </c>
      <c r="C47" s="111" t="s">
        <v>14</v>
      </c>
      <c r="D47" s="125" t="s">
        <v>42</v>
      </c>
      <c r="E47" s="112">
        <v>260400</v>
      </c>
      <c r="F47" s="113"/>
    </row>
    <row r="48" spans="1:9" ht="17.25" thickBot="1">
      <c r="A48" s="105"/>
      <c r="B48" s="120" t="s">
        <v>38</v>
      </c>
      <c r="C48" s="108"/>
      <c r="D48" s="126">
        <v>800</v>
      </c>
      <c r="E48" s="109">
        <v>24800</v>
      </c>
      <c r="F48" s="110">
        <v>285200</v>
      </c>
    </row>
    <row r="49" spans="1:6" ht="17.25">
      <c r="A49" s="105"/>
      <c r="B49" s="121" t="s">
        <v>37</v>
      </c>
      <c r="C49" s="114" t="s">
        <v>35</v>
      </c>
      <c r="D49" s="125" t="s">
        <v>42</v>
      </c>
      <c r="E49" s="112">
        <v>235200</v>
      </c>
      <c r="F49" s="113"/>
    </row>
    <row r="50" spans="1:6" ht="17.25" thickBot="1">
      <c r="A50" s="115"/>
      <c r="B50" s="120" t="s">
        <v>38</v>
      </c>
      <c r="C50" s="116"/>
      <c r="D50" s="47">
        <v>800</v>
      </c>
      <c r="E50" s="109">
        <v>22400</v>
      </c>
      <c r="F50" s="110">
        <v>257600</v>
      </c>
    </row>
    <row r="51" spans="1:6" ht="21.75" customHeight="1" thickBot="1">
      <c r="A51" s="123" t="s">
        <v>40</v>
      </c>
      <c r="B51" s="122"/>
      <c r="C51" s="122"/>
      <c r="D51" s="122"/>
      <c r="E51" s="122"/>
      <c r="F51" s="108"/>
    </row>
    <row r="52" spans="1:6" ht="21.75" customHeight="1" thickBot="1">
      <c r="A52" s="124" t="s">
        <v>41</v>
      </c>
      <c r="B52" s="117"/>
      <c r="C52" s="117"/>
      <c r="D52" s="117"/>
      <c r="E52" s="117"/>
      <c r="F52" s="118"/>
    </row>
  </sheetData>
  <mergeCells count="30">
    <mergeCell ref="D44:F44"/>
    <mergeCell ref="A45:A50"/>
    <mergeCell ref="B4:C4"/>
    <mergeCell ref="B5:C5"/>
    <mergeCell ref="B6:C6"/>
    <mergeCell ref="B7:C7"/>
    <mergeCell ref="B44:C44"/>
    <mergeCell ref="A25:A27"/>
    <mergeCell ref="B25:B27"/>
    <mergeCell ref="A1:I1"/>
    <mergeCell ref="A9:I9"/>
    <mergeCell ref="A11:A13"/>
    <mergeCell ref="B11:B13"/>
    <mergeCell ref="A14:A16"/>
    <mergeCell ref="B14:B16"/>
    <mergeCell ref="A17:A19"/>
    <mergeCell ref="B17:B19"/>
    <mergeCell ref="A20:I20"/>
    <mergeCell ref="A22:A24"/>
    <mergeCell ref="B22:B24"/>
    <mergeCell ref="A28:A30"/>
    <mergeCell ref="B28:B30"/>
    <mergeCell ref="A31:I31"/>
    <mergeCell ref="A33:A35"/>
    <mergeCell ref="B33:B35"/>
    <mergeCell ref="A36:A38"/>
    <mergeCell ref="B36:B38"/>
    <mergeCell ref="A39:A41"/>
    <mergeCell ref="B39:B41"/>
    <mergeCell ref="A42:I4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ELDORADO</dc:creator>
  <cp:lastModifiedBy>PC</cp:lastModifiedBy>
  <cp:lastPrinted>2019-01-02T09:00:01Z</cp:lastPrinted>
  <dcterms:created xsi:type="dcterms:W3CDTF">2018-12-03T07:06:34Z</dcterms:created>
  <dcterms:modified xsi:type="dcterms:W3CDTF">2019-01-04T07:45:12Z</dcterms:modified>
</cp:coreProperties>
</file>