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28035" windowHeight="12570"/>
  </bookViews>
  <sheets>
    <sheet name="2021년" sheetId="4" r:id="rId1"/>
    <sheet name="2020년" sheetId="1" r:id="rId2"/>
    <sheet name="Sheet2" sheetId="2" r:id="rId3"/>
    <sheet name="Sheet3" sheetId="3" r:id="rId4"/>
  </sheets>
  <definedNames>
    <definedName name="_xlnm.Print_Area" localSheetId="0">'2021년'!$A$1:$J$25</definedName>
  </definedNames>
  <calcPr calcId="145621"/>
</workbook>
</file>

<file path=xl/calcChain.xml><?xml version="1.0" encoding="utf-8"?>
<calcChain xmlns="http://schemas.openxmlformats.org/spreadsheetml/2006/main">
  <c r="D16" i="4" l="1"/>
  <c r="L16" i="4"/>
  <c r="L17" i="4"/>
  <c r="L15" i="4"/>
  <c r="L9" i="4"/>
  <c r="L10" i="4"/>
  <c r="L8" i="4"/>
  <c r="C9" i="4"/>
  <c r="D9" i="4" l="1"/>
  <c r="H9" i="4" s="1"/>
  <c r="C10" i="4"/>
  <c r="E10" i="4" s="1"/>
  <c r="E9" i="4"/>
  <c r="C8" i="4"/>
  <c r="F8" i="4" s="1"/>
  <c r="E15" i="4"/>
  <c r="I15" i="4" s="1"/>
  <c r="C16" i="4"/>
  <c r="E16" i="4" s="1"/>
  <c r="C15" i="4"/>
  <c r="D15" i="4" s="1"/>
  <c r="H15" i="4" s="1"/>
  <c r="E24" i="4"/>
  <c r="E25" i="4"/>
  <c r="E23" i="4"/>
  <c r="G17" i="4"/>
  <c r="C17" i="4"/>
  <c r="F17" i="4" s="1"/>
  <c r="G16" i="4"/>
  <c r="G15" i="4"/>
  <c r="G10" i="4"/>
  <c r="G9" i="4"/>
  <c r="G8" i="4"/>
  <c r="J8" i="4" l="1"/>
  <c r="D10" i="4"/>
  <c r="H10" i="4" s="1"/>
  <c r="I16" i="4"/>
  <c r="F10" i="4"/>
  <c r="J10" i="4" s="1"/>
  <c r="F9" i="4"/>
  <c r="J9" i="4" s="1"/>
  <c r="E8" i="4"/>
  <c r="I8" i="4" s="1"/>
  <c r="D17" i="4"/>
  <c r="H17" i="4" s="1"/>
  <c r="E17" i="4"/>
  <c r="I17" i="4" s="1"/>
  <c r="D8" i="4"/>
  <c r="H8" i="4" s="1"/>
  <c r="I10" i="4"/>
  <c r="I9" i="4"/>
  <c r="J17" i="4"/>
  <c r="H16" i="4"/>
  <c r="F16" i="4"/>
  <c r="J16" i="4" s="1"/>
  <c r="F15" i="4"/>
  <c r="J15" i="4" s="1"/>
  <c r="E17" i="1"/>
  <c r="I17" i="1" s="1"/>
  <c r="D17" i="1"/>
  <c r="G18" i="1"/>
  <c r="G19" i="1"/>
  <c r="G17" i="1"/>
  <c r="F18" i="1"/>
  <c r="F19" i="1"/>
  <c r="F17" i="1"/>
  <c r="E19" i="1"/>
  <c r="I19" i="1" s="1"/>
  <c r="E18" i="1"/>
  <c r="D19" i="1"/>
  <c r="J11" i="1"/>
  <c r="I11" i="1"/>
  <c r="D18" i="1"/>
  <c r="C18" i="1"/>
  <c r="C19" i="1"/>
  <c r="C17" i="1"/>
  <c r="J19" i="1"/>
  <c r="J18" i="1"/>
  <c r="J10" i="1"/>
  <c r="J9" i="1"/>
  <c r="I10" i="1"/>
  <c r="I9" i="1"/>
  <c r="H10" i="1"/>
  <c r="H11" i="1"/>
  <c r="H9" i="1"/>
  <c r="G9" i="1"/>
  <c r="I18" i="1" l="1"/>
  <c r="J17" i="1"/>
  <c r="H19" i="1"/>
  <c r="H18" i="1"/>
  <c r="H17" i="1"/>
  <c r="G10" i="1"/>
  <c r="G11" i="1"/>
</calcChain>
</file>

<file path=xl/sharedStrings.xml><?xml version="1.0" encoding="utf-8"?>
<sst xmlns="http://schemas.openxmlformats.org/spreadsheetml/2006/main" count="87" uniqueCount="33">
  <si>
    <t>등급</t>
  </si>
  <si>
    <t>본인부담금(월)①</t>
  </si>
  <si>
    <t>비급여(월)②</t>
  </si>
  <si>
    <t>(월)총계③</t>
  </si>
  <si>
    <t>일반대상자</t>
  </si>
  <si>
    <t>감경자</t>
  </si>
  <si>
    <t>일반20%</t>
  </si>
  <si>
    <t>감경12%</t>
  </si>
  <si>
    <t>감경8%</t>
  </si>
  <si>
    <t>1등급</t>
  </si>
  <si>
    <t>2등급</t>
  </si>
  <si>
    <t>3~5등급</t>
  </si>
  <si>
    <t>급여비용
(1일)</t>
    <phoneticPr fontId="3" type="noConversion"/>
  </si>
  <si>
    <t>급여비용
(30일)</t>
    <phoneticPr fontId="3" type="noConversion"/>
  </si>
  <si>
    <t>※ 차상위 또는 의료급여수급자는 8~12%, 기초생활 수급자는 0% 본인부담금입니다.</t>
  </si>
  <si>
    <t>※ 4, 5등급 수급자는 3등급 급여 비용 산정 ( 30일 기준 )</t>
  </si>
  <si>
    <t>(식대-2800*3
간식-1500)</t>
    <phoneticPr fontId="3" type="noConversion"/>
  </si>
  <si>
    <t>등급</t>
    <phoneticPr fontId="3" type="noConversion"/>
  </si>
  <si>
    <t>1등급</t>
    <phoneticPr fontId="3" type="noConversion"/>
  </si>
  <si>
    <t>2등급</t>
    <phoneticPr fontId="3" type="noConversion"/>
  </si>
  <si>
    <t>3~5등급</t>
    <phoneticPr fontId="3" type="noConversion"/>
  </si>
  <si>
    <t>2019년 
수가</t>
    <phoneticPr fontId="3" type="noConversion"/>
  </si>
  <si>
    <t>2019년 
본인부담</t>
    <phoneticPr fontId="3" type="noConversion"/>
  </si>
  <si>
    <t>2020년 
수가</t>
    <phoneticPr fontId="3" type="noConversion"/>
  </si>
  <si>
    <t>2020년 베들레헴 요양원 이용요금</t>
    <phoneticPr fontId="3" type="noConversion"/>
  </si>
  <si>
    <t>급여비용
(31일)</t>
    <phoneticPr fontId="3" type="noConversion"/>
  </si>
  <si>
    <t>2020년 
본인부담</t>
    <phoneticPr fontId="3" type="noConversion"/>
  </si>
  <si>
    <t>2021년 
수가</t>
    <phoneticPr fontId="3" type="noConversion"/>
  </si>
  <si>
    <t>2021년 
본인부담</t>
    <phoneticPr fontId="3" type="noConversion"/>
  </si>
  <si>
    <t>2020년 
본인부담</t>
    <phoneticPr fontId="3" type="noConversion"/>
  </si>
  <si>
    <t>2021년 베들레헴 요양원 이용요금</t>
    <phoneticPr fontId="3" type="noConversion"/>
  </si>
  <si>
    <t>일반</t>
    <phoneticPr fontId="3" type="noConversion"/>
  </si>
  <si>
    <t>공단부담금(80%)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</si>
</sst>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333333"/>
      <name val="Arial"/>
      <family val="2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8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0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>
      <alignment vertical="center"/>
    </xf>
    <xf numFmtId="3" fontId="5" fillId="0" borderId="5" xfId="0" applyNumberFormat="1" applyFont="1" applyBorder="1">
      <alignment vertical="center"/>
    </xf>
    <xf numFmtId="3" fontId="5" fillId="0" borderId="20" xfId="0" applyNumberFormat="1" applyFont="1" applyBorder="1">
      <alignment vertical="center"/>
    </xf>
    <xf numFmtId="3" fontId="5" fillId="0" borderId="21" xfId="0" applyNumberFormat="1" applyFont="1" applyBorder="1">
      <alignment vertical="center"/>
    </xf>
    <xf numFmtId="41" fontId="0" fillId="0" borderId="1" xfId="1" applyFont="1" applyBorder="1" applyAlignment="1">
      <alignment horizontal="center" vertical="center"/>
    </xf>
    <xf numFmtId="41" fontId="0" fillId="0" borderId="5" xfId="1" applyFont="1" applyBorder="1" applyAlignment="1">
      <alignment horizontal="center" vertical="center"/>
    </xf>
    <xf numFmtId="41" fontId="0" fillId="0" borderId="20" xfId="1" applyFont="1" applyBorder="1" applyAlignment="1">
      <alignment horizontal="center" vertical="center"/>
    </xf>
    <xf numFmtId="41" fontId="0" fillId="0" borderId="21" xfId="1" applyFont="1" applyBorder="1" applyAlignment="1">
      <alignment horizontal="center" vertical="center"/>
    </xf>
    <xf numFmtId="41" fontId="0" fillId="0" borderId="22" xfId="1" applyFont="1" applyBorder="1" applyAlignment="1">
      <alignment horizontal="center" vertical="center"/>
    </xf>
    <xf numFmtId="41" fontId="0" fillId="0" borderId="24" xfId="1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9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41" fontId="0" fillId="0" borderId="0" xfId="0" applyNumberFormat="1">
      <alignment vertical="center"/>
    </xf>
    <xf numFmtId="0" fontId="5" fillId="3" borderId="1" xfId="0" applyFont="1" applyFill="1" applyBorder="1" applyAlignment="1">
      <alignment horizontal="center" vertical="center"/>
    </xf>
    <xf numFmtId="3" fontId="5" fillId="3" borderId="1" xfId="0" applyNumberFormat="1" applyFont="1" applyFill="1" applyBorder="1">
      <alignment vertical="center"/>
    </xf>
    <xf numFmtId="3" fontId="5" fillId="3" borderId="5" xfId="0" applyNumberFormat="1" applyFont="1" applyFill="1" applyBorder="1">
      <alignment vertical="center"/>
    </xf>
    <xf numFmtId="3" fontId="5" fillId="3" borderId="22" xfId="0" applyNumberFormat="1" applyFont="1" applyFill="1" applyBorder="1">
      <alignment vertical="center"/>
    </xf>
    <xf numFmtId="3" fontId="5" fillId="3" borderId="23" xfId="0" applyNumberFormat="1" applyFont="1" applyFill="1" applyBorder="1">
      <alignment vertical="center"/>
    </xf>
    <xf numFmtId="3" fontId="5" fillId="3" borderId="24" xfId="0" applyNumberFormat="1" applyFont="1" applyFill="1" applyBorder="1">
      <alignment vertical="center"/>
    </xf>
    <xf numFmtId="3" fontId="0" fillId="0" borderId="0" xfId="0" applyNumberFormat="1">
      <alignment vertical="center"/>
    </xf>
    <xf numFmtId="0" fontId="8" fillId="4" borderId="1" xfId="0" applyFont="1" applyFill="1" applyBorder="1" applyAlignment="1">
      <alignment horizontal="center" vertical="center"/>
    </xf>
    <xf numFmtId="3" fontId="8" fillId="4" borderId="1" xfId="0" applyNumberFormat="1" applyFont="1" applyFill="1" applyBorder="1">
      <alignment vertical="center"/>
    </xf>
    <xf numFmtId="3" fontId="8" fillId="4" borderId="5" xfId="0" applyNumberFormat="1" applyFont="1" applyFill="1" applyBorder="1">
      <alignment vertical="center"/>
    </xf>
    <xf numFmtId="3" fontId="8" fillId="4" borderId="22" xfId="0" applyNumberFormat="1" applyFont="1" applyFill="1" applyBorder="1">
      <alignment vertical="center"/>
    </xf>
    <xf numFmtId="3" fontId="8" fillId="4" borderId="23" xfId="0" applyNumberFormat="1" applyFont="1" applyFill="1" applyBorder="1">
      <alignment vertical="center"/>
    </xf>
    <xf numFmtId="3" fontId="8" fillId="4" borderId="24" xfId="0" applyNumberFormat="1" applyFont="1" applyFill="1" applyBorder="1">
      <alignment vertical="center"/>
    </xf>
    <xf numFmtId="0" fontId="6" fillId="5" borderId="5" xfId="0" applyFont="1" applyFill="1" applyBorder="1" applyAlignment="1">
      <alignment horizontal="center" vertical="center"/>
    </xf>
    <xf numFmtId="9" fontId="6" fillId="5" borderId="1" xfId="0" applyNumberFormat="1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25" xfId="0" applyFont="1" applyFill="1" applyBorder="1" applyAlignment="1">
      <alignment horizontal="center" vertical="center" wrapText="1"/>
    </xf>
    <xf numFmtId="0" fontId="6" fillId="5" borderId="26" xfId="0" applyFont="1" applyFill="1" applyBorder="1" applyAlignment="1">
      <alignment horizontal="center" vertical="center" wrapText="1"/>
    </xf>
    <xf numFmtId="41" fontId="7" fillId="4" borderId="22" xfId="1" applyFont="1" applyFill="1" applyBorder="1" applyAlignment="1">
      <alignment horizontal="center" vertical="center"/>
    </xf>
    <xf numFmtId="41" fontId="7" fillId="4" borderId="24" xfId="1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0" fontId="6" fillId="5" borderId="18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15" xfId="0" applyFont="1" applyFill="1" applyBorder="1" applyAlignment="1">
      <alignment horizontal="center" vertical="center"/>
    </xf>
    <xf numFmtId="0" fontId="6" fillId="5" borderId="19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3" fontId="10" fillId="0" borderId="0" xfId="0" applyNumberFormat="1" applyFont="1">
      <alignment vertical="center"/>
    </xf>
    <xf numFmtId="0" fontId="10" fillId="0" borderId="0" xfId="0" applyFo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5"/>
  <sheetViews>
    <sheetView tabSelected="1" zoomScaleNormal="100" workbookViewId="0">
      <selection activeCell="O21" sqref="O21"/>
    </sheetView>
  </sheetViews>
  <sheetFormatPr defaultRowHeight="16.5" x14ac:dyDescent="0.3"/>
  <cols>
    <col min="1" max="1" width="10.875" customWidth="1"/>
    <col min="2" max="10" width="12.625" customWidth="1"/>
    <col min="12" max="12" width="9.25" bestFit="1" customWidth="1"/>
  </cols>
  <sheetData>
    <row r="2" spans="1:12" ht="31.5" x14ac:dyDescent="0.3">
      <c r="A2" s="63" t="s">
        <v>30</v>
      </c>
      <c r="B2" s="63"/>
      <c r="C2" s="63"/>
      <c r="D2" s="63"/>
      <c r="E2" s="63"/>
      <c r="F2" s="63"/>
      <c r="G2" s="63"/>
      <c r="H2" s="63"/>
      <c r="I2" s="63"/>
      <c r="J2" s="63"/>
    </row>
    <row r="4" spans="1:12" s="4" customFormat="1" ht="17.25" thickBot="1" x14ac:dyDescent="0.35"/>
    <row r="5" spans="1:12" s="4" customFormat="1" ht="20.100000000000001" customHeight="1" x14ac:dyDescent="0.3">
      <c r="A5" s="51" t="s">
        <v>0</v>
      </c>
      <c r="B5" s="56" t="s">
        <v>12</v>
      </c>
      <c r="C5" s="56" t="s">
        <v>13</v>
      </c>
      <c r="D5" s="57" t="s">
        <v>1</v>
      </c>
      <c r="E5" s="58"/>
      <c r="F5" s="59"/>
      <c r="G5" s="37" t="s">
        <v>2</v>
      </c>
      <c r="H5" s="60" t="s">
        <v>3</v>
      </c>
      <c r="I5" s="61"/>
      <c r="J5" s="62"/>
    </row>
    <row r="6" spans="1:12" s="4" customFormat="1" ht="20.100000000000001" customHeight="1" x14ac:dyDescent="0.3">
      <c r="A6" s="55"/>
      <c r="B6" s="55"/>
      <c r="C6" s="55"/>
      <c r="D6" s="39" t="s">
        <v>31</v>
      </c>
      <c r="E6" s="39" t="s">
        <v>5</v>
      </c>
      <c r="F6" s="39" t="s">
        <v>5</v>
      </c>
      <c r="G6" s="47" t="s">
        <v>16</v>
      </c>
      <c r="H6" s="49" t="s">
        <v>6</v>
      </c>
      <c r="I6" s="51" t="s">
        <v>7</v>
      </c>
      <c r="J6" s="53" t="s">
        <v>8</v>
      </c>
    </row>
    <row r="7" spans="1:12" s="4" customFormat="1" ht="20.100000000000001" customHeight="1" x14ac:dyDescent="0.3">
      <c r="A7" s="52"/>
      <c r="B7" s="52"/>
      <c r="C7" s="52"/>
      <c r="D7" s="38">
        <v>-0.2</v>
      </c>
      <c r="E7" s="38">
        <v>-0.12</v>
      </c>
      <c r="F7" s="38">
        <v>-0.08</v>
      </c>
      <c r="G7" s="48"/>
      <c r="H7" s="50"/>
      <c r="I7" s="52"/>
      <c r="J7" s="54"/>
      <c r="L7" s="83" t="s">
        <v>32</v>
      </c>
    </row>
    <row r="8" spans="1:12" s="4" customFormat="1" ht="20.100000000000001" customHeight="1" x14ac:dyDescent="0.3">
      <c r="A8" s="5" t="s">
        <v>9</v>
      </c>
      <c r="B8" s="6">
        <v>63050</v>
      </c>
      <c r="C8" s="6">
        <f>B8*30</f>
        <v>1891500</v>
      </c>
      <c r="D8" s="6">
        <f>C8*20%</f>
        <v>378300</v>
      </c>
      <c r="E8" s="6">
        <f>C8*12%</f>
        <v>226980</v>
      </c>
      <c r="F8" s="6">
        <f>C8*8%</f>
        <v>151320</v>
      </c>
      <c r="G8" s="7">
        <f>((2800*3)+1500)*30</f>
        <v>297000</v>
      </c>
      <c r="H8" s="8">
        <f>D8+G8</f>
        <v>675300</v>
      </c>
      <c r="I8" s="6">
        <f>E8+G8</f>
        <v>523980</v>
      </c>
      <c r="J8" s="9">
        <f>F8+G8</f>
        <v>448320</v>
      </c>
      <c r="L8" s="84">
        <f>C8-D8</f>
        <v>1513200</v>
      </c>
    </row>
    <row r="9" spans="1:12" s="4" customFormat="1" ht="20.100000000000001" customHeight="1" x14ac:dyDescent="0.3">
      <c r="A9" s="5" t="s">
        <v>10</v>
      </c>
      <c r="B9" s="6">
        <v>58510</v>
      </c>
      <c r="C9" s="6">
        <f>B9*30</f>
        <v>1755300</v>
      </c>
      <c r="D9" s="6">
        <f t="shared" ref="D9" si="0">C9*20%</f>
        <v>351060</v>
      </c>
      <c r="E9" s="6">
        <f t="shared" ref="E9" si="1">C9*12%</f>
        <v>210636</v>
      </c>
      <c r="F9" s="6">
        <f t="shared" ref="F9" si="2">C9*8%</f>
        <v>140424</v>
      </c>
      <c r="G9" s="7">
        <f t="shared" ref="G9:G10" si="3">((2800*3)+1500)*30</f>
        <v>297000</v>
      </c>
      <c r="H9" s="8">
        <f>D9+G9</f>
        <v>648060</v>
      </c>
      <c r="I9" s="6">
        <f t="shared" ref="I9" si="4">E9+G9</f>
        <v>507636</v>
      </c>
      <c r="J9" s="9">
        <f t="shared" ref="J9" si="5">F9+G9</f>
        <v>437424</v>
      </c>
      <c r="L9" s="84">
        <f t="shared" ref="L9:L10" si="6">C9-D9</f>
        <v>1404240</v>
      </c>
    </row>
    <row r="10" spans="1:12" s="4" customFormat="1" ht="20.100000000000001" customHeight="1" thickBot="1" x14ac:dyDescent="0.35">
      <c r="A10" s="31" t="s">
        <v>11</v>
      </c>
      <c r="B10" s="32">
        <v>53930</v>
      </c>
      <c r="C10" s="32">
        <f>B10*30</f>
        <v>1617900</v>
      </c>
      <c r="D10" s="32">
        <f>C10*20%</f>
        <v>323580</v>
      </c>
      <c r="E10" s="32">
        <f>C10*12%-8</f>
        <v>194140</v>
      </c>
      <c r="F10" s="32">
        <f>C10*8%-2</f>
        <v>129430</v>
      </c>
      <c r="G10" s="33">
        <f t="shared" si="3"/>
        <v>297000</v>
      </c>
      <c r="H10" s="34">
        <f t="shared" ref="H10" si="7">D10+G10</f>
        <v>620580</v>
      </c>
      <c r="I10" s="35">
        <f>E10+G10</f>
        <v>491140</v>
      </c>
      <c r="J10" s="36">
        <f>F10+G10</f>
        <v>426430</v>
      </c>
      <c r="L10" s="84">
        <f t="shared" si="6"/>
        <v>1294320</v>
      </c>
    </row>
    <row r="11" spans="1:12" s="4" customFormat="1" ht="17.25" thickBot="1" x14ac:dyDescent="0.35">
      <c r="L11" s="85"/>
    </row>
    <row r="12" spans="1:12" s="4" customFormat="1" ht="20.100000000000001" customHeight="1" x14ac:dyDescent="0.3">
      <c r="A12" s="51" t="s">
        <v>0</v>
      </c>
      <c r="B12" s="56" t="s">
        <v>12</v>
      </c>
      <c r="C12" s="56" t="s">
        <v>25</v>
      </c>
      <c r="D12" s="57" t="s">
        <v>1</v>
      </c>
      <c r="E12" s="58"/>
      <c r="F12" s="59"/>
      <c r="G12" s="37" t="s">
        <v>2</v>
      </c>
      <c r="H12" s="60" t="s">
        <v>3</v>
      </c>
      <c r="I12" s="61"/>
      <c r="J12" s="62"/>
      <c r="L12" s="85"/>
    </row>
    <row r="13" spans="1:12" s="4" customFormat="1" ht="20.100000000000001" customHeight="1" x14ac:dyDescent="0.3">
      <c r="A13" s="55"/>
      <c r="B13" s="55"/>
      <c r="C13" s="55"/>
      <c r="D13" s="39" t="s">
        <v>31</v>
      </c>
      <c r="E13" s="39" t="s">
        <v>5</v>
      </c>
      <c r="F13" s="39" t="s">
        <v>5</v>
      </c>
      <c r="G13" s="47" t="s">
        <v>16</v>
      </c>
      <c r="H13" s="49" t="s">
        <v>6</v>
      </c>
      <c r="I13" s="51" t="s">
        <v>7</v>
      </c>
      <c r="J13" s="53" t="s">
        <v>8</v>
      </c>
      <c r="L13" s="85"/>
    </row>
    <row r="14" spans="1:12" s="4" customFormat="1" ht="20.100000000000001" customHeight="1" x14ac:dyDescent="0.3">
      <c r="A14" s="52"/>
      <c r="B14" s="52"/>
      <c r="C14" s="52"/>
      <c r="D14" s="38">
        <v>-0.2</v>
      </c>
      <c r="E14" s="38">
        <v>-0.12</v>
      </c>
      <c r="F14" s="38">
        <v>-0.08</v>
      </c>
      <c r="G14" s="48"/>
      <c r="H14" s="50"/>
      <c r="I14" s="52"/>
      <c r="J14" s="54"/>
      <c r="L14" s="85"/>
    </row>
    <row r="15" spans="1:12" s="4" customFormat="1" ht="20.100000000000001" customHeight="1" x14ac:dyDescent="0.3">
      <c r="A15" s="5" t="s">
        <v>9</v>
      </c>
      <c r="B15" s="6">
        <v>63050</v>
      </c>
      <c r="C15" s="6">
        <f>B15*31</f>
        <v>1954550</v>
      </c>
      <c r="D15" s="6">
        <f>C15*20%</f>
        <v>390910</v>
      </c>
      <c r="E15" s="6">
        <f>C15*12%</f>
        <v>234546</v>
      </c>
      <c r="F15" s="6">
        <f>C15*8%</f>
        <v>156364</v>
      </c>
      <c r="G15" s="7">
        <f>((2800*3)+1500)*31</f>
        <v>306900</v>
      </c>
      <c r="H15" s="8">
        <f>D15+G15</f>
        <v>697810</v>
      </c>
      <c r="I15" s="6">
        <f>E15+G15</f>
        <v>541446</v>
      </c>
      <c r="J15" s="9">
        <f>F15+G15</f>
        <v>463264</v>
      </c>
      <c r="L15" s="84">
        <f>C15-D15</f>
        <v>1563640</v>
      </c>
    </row>
    <row r="16" spans="1:12" s="4" customFormat="1" ht="20.100000000000001" customHeight="1" x14ac:dyDescent="0.3">
      <c r="A16" s="5" t="s">
        <v>10</v>
      </c>
      <c r="B16" s="6">
        <v>58510</v>
      </c>
      <c r="C16" s="6">
        <f>B16*31</f>
        <v>1813810</v>
      </c>
      <c r="D16" s="6">
        <f>C16*20%-2</f>
        <v>362760</v>
      </c>
      <c r="E16" s="6">
        <f t="shared" ref="E16" si="8">C16*12%</f>
        <v>217657.19999999998</v>
      </c>
      <c r="F16" s="6">
        <f t="shared" ref="F16" si="9">C16*8%</f>
        <v>145104.80000000002</v>
      </c>
      <c r="G16" s="7">
        <f t="shared" ref="G16:G17" si="10">((2800*3)+1500)*31</f>
        <v>306900</v>
      </c>
      <c r="H16" s="8">
        <f>D16+G16</f>
        <v>669660</v>
      </c>
      <c r="I16" s="6">
        <f>E16+G16</f>
        <v>524557.19999999995</v>
      </c>
      <c r="J16" s="9">
        <f t="shared" ref="J16:J17" si="11">F16+G16</f>
        <v>452004.80000000005</v>
      </c>
      <c r="L16" s="84">
        <f t="shared" ref="L16:L17" si="12">C16-D16</f>
        <v>1451050</v>
      </c>
    </row>
    <row r="17" spans="1:12" s="4" customFormat="1" ht="20.100000000000001" customHeight="1" thickBot="1" x14ac:dyDescent="0.35">
      <c r="A17" s="31" t="s">
        <v>11</v>
      </c>
      <c r="B17" s="32">
        <v>53930</v>
      </c>
      <c r="C17" s="32">
        <f t="shared" ref="C17" si="13">B17*31</f>
        <v>1671830</v>
      </c>
      <c r="D17" s="32">
        <f>C17*20%-6</f>
        <v>334360</v>
      </c>
      <c r="E17" s="32">
        <f>C17*12%</f>
        <v>200619.6</v>
      </c>
      <c r="F17" s="32">
        <f>C17*8%-6</f>
        <v>133740.4</v>
      </c>
      <c r="G17" s="33">
        <f t="shared" si="10"/>
        <v>306900</v>
      </c>
      <c r="H17" s="34">
        <f>D17+G17</f>
        <v>641260</v>
      </c>
      <c r="I17" s="35">
        <f>E17+G17</f>
        <v>507519.6</v>
      </c>
      <c r="J17" s="36">
        <f t="shared" si="11"/>
        <v>440640.4</v>
      </c>
      <c r="L17" s="84">
        <f t="shared" si="12"/>
        <v>1337470</v>
      </c>
    </row>
    <row r="18" spans="1:12" s="4" customFormat="1" x14ac:dyDescent="0.3">
      <c r="A18" s="3" t="s">
        <v>14</v>
      </c>
    </row>
    <row r="19" spans="1:12" s="4" customFormat="1" x14ac:dyDescent="0.3">
      <c r="A19" s="2" t="s">
        <v>15</v>
      </c>
    </row>
    <row r="21" spans="1:12" ht="17.25" thickBot="1" x14ac:dyDescent="0.35"/>
    <row r="22" spans="1:12" ht="42.75" customHeight="1" x14ac:dyDescent="0.3">
      <c r="A22" s="40" t="s">
        <v>17</v>
      </c>
      <c r="B22" s="41" t="s">
        <v>23</v>
      </c>
      <c r="C22" s="42" t="s">
        <v>29</v>
      </c>
      <c r="D22" s="43" t="s">
        <v>27</v>
      </c>
      <c r="E22" s="44" t="s">
        <v>28</v>
      </c>
      <c r="J22" s="30"/>
    </row>
    <row r="23" spans="1:12" x14ac:dyDescent="0.3">
      <c r="A23" s="1" t="s">
        <v>18</v>
      </c>
      <c r="B23" s="10">
        <v>62230</v>
      </c>
      <c r="C23" s="11">
        <v>12446</v>
      </c>
      <c r="D23" s="12">
        <v>63050</v>
      </c>
      <c r="E23" s="13">
        <f>D23*20%</f>
        <v>12610</v>
      </c>
      <c r="F23" s="23"/>
    </row>
    <row r="24" spans="1:12" x14ac:dyDescent="0.3">
      <c r="A24" s="1" t="s">
        <v>19</v>
      </c>
      <c r="B24" s="10">
        <v>57750</v>
      </c>
      <c r="C24" s="11">
        <v>11550</v>
      </c>
      <c r="D24" s="12">
        <v>58510</v>
      </c>
      <c r="E24" s="13">
        <f t="shared" ref="E24:E25" si="14">D24*20%</f>
        <v>11702</v>
      </c>
      <c r="F24" s="23"/>
      <c r="H24" s="30"/>
    </row>
    <row r="25" spans="1:12" ht="17.25" thickBot="1" x14ac:dyDescent="0.35">
      <c r="A25" s="1" t="s">
        <v>20</v>
      </c>
      <c r="B25" s="10">
        <v>53230</v>
      </c>
      <c r="C25" s="11">
        <v>10646</v>
      </c>
      <c r="D25" s="45">
        <v>53930</v>
      </c>
      <c r="E25" s="46">
        <f t="shared" si="14"/>
        <v>10786</v>
      </c>
      <c r="F25" s="23"/>
    </row>
  </sheetData>
  <mergeCells count="19">
    <mergeCell ref="A2:J2"/>
    <mergeCell ref="A5:A7"/>
    <mergeCell ref="B5:B7"/>
    <mergeCell ref="C5:C7"/>
    <mergeCell ref="D5:F5"/>
    <mergeCell ref="H5:J5"/>
    <mergeCell ref="G6:G7"/>
    <mergeCell ref="A12:A14"/>
    <mergeCell ref="B12:B14"/>
    <mergeCell ref="C12:C14"/>
    <mergeCell ref="D12:F12"/>
    <mergeCell ref="H12:J12"/>
    <mergeCell ref="G13:G14"/>
    <mergeCell ref="H13:H14"/>
    <mergeCell ref="I13:I14"/>
    <mergeCell ref="J13:J14"/>
    <mergeCell ref="H6:H7"/>
    <mergeCell ref="I6:I7"/>
    <mergeCell ref="J6:J7"/>
  </mergeCells>
  <phoneticPr fontId="3" type="noConversion"/>
  <pageMargins left="0.41" right="0.23" top="0.53" bottom="0.42" header="0.3" footer="0.3"/>
  <pageSetup paperSize="9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7"/>
  <sheetViews>
    <sheetView workbookViewId="0">
      <selection activeCell="A2" sqref="A2:J2"/>
    </sheetView>
  </sheetViews>
  <sheetFormatPr defaultRowHeight="16.5" x14ac:dyDescent="0.3"/>
  <cols>
    <col min="1" max="1" width="10.875" customWidth="1"/>
    <col min="2" max="10" width="12.625" customWidth="1"/>
  </cols>
  <sheetData>
    <row r="2" spans="1:10" ht="31.5" x14ac:dyDescent="0.3">
      <c r="A2" s="63" t="s">
        <v>24</v>
      </c>
      <c r="B2" s="63"/>
      <c r="C2" s="63"/>
      <c r="D2" s="63"/>
      <c r="E2" s="63"/>
      <c r="F2" s="63"/>
      <c r="G2" s="63"/>
      <c r="H2" s="63"/>
      <c r="I2" s="63"/>
      <c r="J2" s="63"/>
    </row>
    <row r="4" spans="1:10" s="4" customFormat="1" ht="17.25" thickBot="1" x14ac:dyDescent="0.35"/>
    <row r="5" spans="1:10" s="4" customFormat="1" ht="20.100000000000001" customHeight="1" x14ac:dyDescent="0.3">
      <c r="A5" s="64" t="s">
        <v>0</v>
      </c>
      <c r="B5" s="79" t="s">
        <v>12</v>
      </c>
      <c r="C5" s="79" t="s">
        <v>13</v>
      </c>
      <c r="D5" s="80" t="s">
        <v>1</v>
      </c>
      <c r="E5" s="81"/>
      <c r="F5" s="82"/>
      <c r="G5" s="16" t="s">
        <v>2</v>
      </c>
      <c r="H5" s="66" t="s">
        <v>3</v>
      </c>
      <c r="I5" s="67"/>
      <c r="J5" s="68"/>
    </row>
    <row r="6" spans="1:10" s="4" customFormat="1" ht="20.100000000000001" customHeight="1" x14ac:dyDescent="0.3">
      <c r="A6" s="72"/>
      <c r="B6" s="72"/>
      <c r="C6" s="72"/>
      <c r="D6" s="64" t="s">
        <v>4</v>
      </c>
      <c r="E6" s="64" t="s">
        <v>5</v>
      </c>
      <c r="F6" s="64" t="s">
        <v>5</v>
      </c>
      <c r="G6" s="76" t="s">
        <v>16</v>
      </c>
      <c r="H6" s="73" t="s">
        <v>6</v>
      </c>
      <c r="I6" s="64" t="s">
        <v>7</v>
      </c>
      <c r="J6" s="69" t="s">
        <v>8</v>
      </c>
    </row>
    <row r="7" spans="1:10" s="4" customFormat="1" ht="20.100000000000001" customHeight="1" x14ac:dyDescent="0.3">
      <c r="A7" s="72"/>
      <c r="B7" s="72"/>
      <c r="C7" s="72"/>
      <c r="D7" s="65"/>
      <c r="E7" s="65"/>
      <c r="F7" s="65"/>
      <c r="G7" s="77"/>
      <c r="H7" s="74"/>
      <c r="I7" s="72"/>
      <c r="J7" s="70"/>
    </row>
    <row r="8" spans="1:10" s="4" customFormat="1" ht="20.100000000000001" customHeight="1" x14ac:dyDescent="0.3">
      <c r="A8" s="65"/>
      <c r="B8" s="65"/>
      <c r="C8" s="65"/>
      <c r="D8" s="17">
        <v>-0.2</v>
      </c>
      <c r="E8" s="17">
        <v>-0.12</v>
      </c>
      <c r="F8" s="17">
        <v>-0.08</v>
      </c>
      <c r="G8" s="78"/>
      <c r="H8" s="75"/>
      <c r="I8" s="65"/>
      <c r="J8" s="71"/>
    </row>
    <row r="9" spans="1:10" s="4" customFormat="1" ht="20.100000000000001" customHeight="1" x14ac:dyDescent="0.3">
      <c r="A9" s="5" t="s">
        <v>9</v>
      </c>
      <c r="B9" s="6">
        <v>62230</v>
      </c>
      <c r="C9" s="6">
        <v>1866900</v>
      </c>
      <c r="D9" s="6">
        <v>373380</v>
      </c>
      <c r="E9" s="6">
        <v>224020</v>
      </c>
      <c r="F9" s="6">
        <v>149350</v>
      </c>
      <c r="G9" s="7">
        <f>((2800*3)+1500)*30</f>
        <v>297000</v>
      </c>
      <c r="H9" s="8">
        <f>D9+G9</f>
        <v>670380</v>
      </c>
      <c r="I9" s="6">
        <f>E9+G9</f>
        <v>521020</v>
      </c>
      <c r="J9" s="9">
        <f>F9+G9</f>
        <v>446350</v>
      </c>
    </row>
    <row r="10" spans="1:10" s="4" customFormat="1" ht="20.100000000000001" customHeight="1" x14ac:dyDescent="0.3">
      <c r="A10" s="5" t="s">
        <v>10</v>
      </c>
      <c r="B10" s="6">
        <v>57750</v>
      </c>
      <c r="C10" s="6">
        <v>1732500</v>
      </c>
      <c r="D10" s="6">
        <v>346500</v>
      </c>
      <c r="E10" s="6">
        <v>207900</v>
      </c>
      <c r="F10" s="6">
        <v>138600</v>
      </c>
      <c r="G10" s="7">
        <f t="shared" ref="G10:G11" si="0">((2800*3)+1500)*30</f>
        <v>297000</v>
      </c>
      <c r="H10" s="8">
        <f t="shared" ref="H10:H11" si="1">D10+G10</f>
        <v>643500</v>
      </c>
      <c r="I10" s="6">
        <f t="shared" ref="I10" si="2">E10+G10</f>
        <v>504900</v>
      </c>
      <c r="J10" s="9">
        <f t="shared" ref="J10" si="3">F10+G10</f>
        <v>435600</v>
      </c>
    </row>
    <row r="11" spans="1:10" s="4" customFormat="1" ht="20.100000000000001" customHeight="1" thickBot="1" x14ac:dyDescent="0.35">
      <c r="A11" s="24" t="s">
        <v>11</v>
      </c>
      <c r="B11" s="25">
        <v>53230</v>
      </c>
      <c r="C11" s="25">
        <v>1596900</v>
      </c>
      <c r="D11" s="25">
        <v>319380</v>
      </c>
      <c r="E11" s="25">
        <v>191620</v>
      </c>
      <c r="F11" s="25">
        <v>127750</v>
      </c>
      <c r="G11" s="26">
        <f t="shared" si="0"/>
        <v>297000</v>
      </c>
      <c r="H11" s="27">
        <f t="shared" si="1"/>
        <v>616380</v>
      </c>
      <c r="I11" s="28">
        <f>E11+G11</f>
        <v>488620</v>
      </c>
      <c r="J11" s="29">
        <f>F11+G11</f>
        <v>424750</v>
      </c>
    </row>
    <row r="12" spans="1:10" s="4" customFormat="1" ht="17.25" thickBot="1" x14ac:dyDescent="0.35"/>
    <row r="13" spans="1:10" s="4" customFormat="1" ht="20.100000000000001" customHeight="1" x14ac:dyDescent="0.3">
      <c r="A13" s="64" t="s">
        <v>0</v>
      </c>
      <c r="B13" s="79" t="s">
        <v>12</v>
      </c>
      <c r="C13" s="79" t="s">
        <v>25</v>
      </c>
      <c r="D13" s="80" t="s">
        <v>1</v>
      </c>
      <c r="E13" s="81"/>
      <c r="F13" s="82"/>
      <c r="G13" s="16" t="s">
        <v>2</v>
      </c>
      <c r="H13" s="66" t="s">
        <v>3</v>
      </c>
      <c r="I13" s="67"/>
      <c r="J13" s="68"/>
    </row>
    <row r="14" spans="1:10" s="4" customFormat="1" ht="20.100000000000001" customHeight="1" x14ac:dyDescent="0.3">
      <c r="A14" s="72"/>
      <c r="B14" s="72"/>
      <c r="C14" s="72"/>
      <c r="D14" s="64" t="s">
        <v>4</v>
      </c>
      <c r="E14" s="64" t="s">
        <v>5</v>
      </c>
      <c r="F14" s="64" t="s">
        <v>5</v>
      </c>
      <c r="G14" s="76" t="s">
        <v>16</v>
      </c>
      <c r="H14" s="73" t="s">
        <v>6</v>
      </c>
      <c r="I14" s="64" t="s">
        <v>7</v>
      </c>
      <c r="J14" s="69" t="s">
        <v>8</v>
      </c>
    </row>
    <row r="15" spans="1:10" s="4" customFormat="1" ht="20.100000000000001" customHeight="1" x14ac:dyDescent="0.3">
      <c r="A15" s="72"/>
      <c r="B15" s="72"/>
      <c r="C15" s="72"/>
      <c r="D15" s="65"/>
      <c r="E15" s="65"/>
      <c r="F15" s="65"/>
      <c r="G15" s="77"/>
      <c r="H15" s="74"/>
      <c r="I15" s="72"/>
      <c r="J15" s="70"/>
    </row>
    <row r="16" spans="1:10" s="4" customFormat="1" ht="20.100000000000001" customHeight="1" x14ac:dyDescent="0.3">
      <c r="A16" s="65"/>
      <c r="B16" s="65"/>
      <c r="C16" s="65"/>
      <c r="D16" s="17">
        <v>-0.2</v>
      </c>
      <c r="E16" s="17">
        <v>-0.12</v>
      </c>
      <c r="F16" s="17">
        <v>-0.08</v>
      </c>
      <c r="G16" s="78"/>
      <c r="H16" s="75"/>
      <c r="I16" s="65"/>
      <c r="J16" s="71"/>
    </row>
    <row r="17" spans="1:10" s="4" customFormat="1" ht="20.100000000000001" customHeight="1" x14ac:dyDescent="0.3">
      <c r="A17" s="5" t="s">
        <v>9</v>
      </c>
      <c r="B17" s="6">
        <v>62230</v>
      </c>
      <c r="C17" s="6">
        <f>B17*31</f>
        <v>1929130</v>
      </c>
      <c r="D17" s="6">
        <f>C17*20%-6</f>
        <v>385820</v>
      </c>
      <c r="E17" s="6">
        <f>C17*12%-6</f>
        <v>231489.6</v>
      </c>
      <c r="F17" s="6">
        <f>C17*8%</f>
        <v>154330.4</v>
      </c>
      <c r="G17" s="7">
        <f>((2800*3)+1500)*31</f>
        <v>306900</v>
      </c>
      <c r="H17" s="8">
        <f>D17+G17</f>
        <v>692720</v>
      </c>
      <c r="I17" s="6">
        <f>E17+G17</f>
        <v>538389.6</v>
      </c>
      <c r="J17" s="9">
        <f>F17+G17</f>
        <v>461230.4</v>
      </c>
    </row>
    <row r="18" spans="1:10" s="4" customFormat="1" ht="20.100000000000001" customHeight="1" x14ac:dyDescent="0.3">
      <c r="A18" s="5" t="s">
        <v>10</v>
      </c>
      <c r="B18" s="6">
        <v>57750</v>
      </c>
      <c r="C18" s="6">
        <f t="shared" ref="C18:C19" si="4">B18*31</f>
        <v>1790250</v>
      </c>
      <c r="D18" s="6">
        <f t="shared" ref="D18" si="5">C18*20%</f>
        <v>358050</v>
      </c>
      <c r="E18" s="6">
        <f t="shared" ref="E18" si="6">C18*12%</f>
        <v>214830</v>
      </c>
      <c r="F18" s="6">
        <f t="shared" ref="F18:F19" si="7">C18*8%</f>
        <v>143220</v>
      </c>
      <c r="G18" s="7">
        <f t="shared" ref="G18:G19" si="8">((2800*3)+1500)*31</f>
        <v>306900</v>
      </c>
      <c r="H18" s="8">
        <f t="shared" ref="H18:H19" si="9">D18+G18</f>
        <v>664950</v>
      </c>
      <c r="I18" s="6">
        <f t="shared" ref="I18:I19" si="10">E18+G18</f>
        <v>521730</v>
      </c>
      <c r="J18" s="9">
        <f t="shared" ref="J18:J19" si="11">F18+G18</f>
        <v>450120</v>
      </c>
    </row>
    <row r="19" spans="1:10" s="4" customFormat="1" ht="20.100000000000001" customHeight="1" thickBot="1" x14ac:dyDescent="0.35">
      <c r="A19" s="24" t="s">
        <v>11</v>
      </c>
      <c r="B19" s="25">
        <v>53230</v>
      </c>
      <c r="C19" s="25">
        <f t="shared" si="4"/>
        <v>1650130</v>
      </c>
      <c r="D19" s="25">
        <f>C19*20%-6</f>
        <v>330020</v>
      </c>
      <c r="E19" s="25">
        <f>C19*12%-6</f>
        <v>198009.60000000001</v>
      </c>
      <c r="F19" s="25">
        <f t="shared" si="7"/>
        <v>132010.4</v>
      </c>
      <c r="G19" s="26">
        <f t="shared" si="8"/>
        <v>306900</v>
      </c>
      <c r="H19" s="27">
        <f t="shared" si="9"/>
        <v>636920</v>
      </c>
      <c r="I19" s="28">
        <f t="shared" si="10"/>
        <v>504909.6</v>
      </c>
      <c r="J19" s="29">
        <f t="shared" si="11"/>
        <v>438910.4</v>
      </c>
    </row>
    <row r="20" spans="1:10" s="4" customFormat="1" x14ac:dyDescent="0.3">
      <c r="A20" s="3" t="s">
        <v>14</v>
      </c>
    </row>
    <row r="21" spans="1:10" s="4" customFormat="1" x14ac:dyDescent="0.3">
      <c r="A21" s="2" t="s">
        <v>15</v>
      </c>
    </row>
    <row r="23" spans="1:10" ht="17.25" thickBot="1" x14ac:dyDescent="0.35"/>
    <row r="24" spans="1:10" ht="42.75" customHeight="1" x14ac:dyDescent="0.3">
      <c r="A24" s="18" t="s">
        <v>17</v>
      </c>
      <c r="B24" s="19" t="s">
        <v>21</v>
      </c>
      <c r="C24" s="20" t="s">
        <v>22</v>
      </c>
      <c r="D24" s="21" t="s">
        <v>23</v>
      </c>
      <c r="E24" s="22" t="s">
        <v>26</v>
      </c>
      <c r="J24" s="30"/>
    </row>
    <row r="25" spans="1:10" x14ac:dyDescent="0.3">
      <c r="A25" s="1" t="s">
        <v>18</v>
      </c>
      <c r="B25" s="10">
        <v>60590</v>
      </c>
      <c r="C25" s="11">
        <v>12118</v>
      </c>
      <c r="D25" s="12">
        <v>62230</v>
      </c>
      <c r="E25" s="13">
        <v>12446</v>
      </c>
      <c r="F25" s="23"/>
    </row>
    <row r="26" spans="1:10" x14ac:dyDescent="0.3">
      <c r="A26" s="1" t="s">
        <v>19</v>
      </c>
      <c r="B26" s="10">
        <v>56220</v>
      </c>
      <c r="C26" s="11">
        <v>11244</v>
      </c>
      <c r="D26" s="12">
        <v>57750</v>
      </c>
      <c r="E26" s="13">
        <v>11550</v>
      </c>
      <c r="F26" s="23"/>
      <c r="H26" s="30"/>
    </row>
    <row r="27" spans="1:10" ht="17.25" thickBot="1" x14ac:dyDescent="0.35">
      <c r="A27" s="1" t="s">
        <v>20</v>
      </c>
      <c r="B27" s="10">
        <v>51820</v>
      </c>
      <c r="C27" s="11">
        <v>10364</v>
      </c>
      <c r="D27" s="14">
        <v>53230</v>
      </c>
      <c r="E27" s="15">
        <v>10646</v>
      </c>
      <c r="F27" s="23"/>
    </row>
  </sheetData>
  <mergeCells count="25">
    <mergeCell ref="A13:A16"/>
    <mergeCell ref="B13:B16"/>
    <mergeCell ref="C13:C16"/>
    <mergeCell ref="D13:F13"/>
    <mergeCell ref="H13:J13"/>
    <mergeCell ref="D14:D15"/>
    <mergeCell ref="E14:E15"/>
    <mergeCell ref="F14:F15"/>
    <mergeCell ref="G14:G16"/>
    <mergeCell ref="H14:H16"/>
    <mergeCell ref="I14:I16"/>
    <mergeCell ref="J14:J16"/>
    <mergeCell ref="A2:J2"/>
    <mergeCell ref="E6:E7"/>
    <mergeCell ref="F6:F7"/>
    <mergeCell ref="H5:J5"/>
    <mergeCell ref="J6:J8"/>
    <mergeCell ref="I6:I8"/>
    <mergeCell ref="H6:H8"/>
    <mergeCell ref="G6:G8"/>
    <mergeCell ref="A5:A8"/>
    <mergeCell ref="B5:B8"/>
    <mergeCell ref="C5:C8"/>
    <mergeCell ref="D5:F5"/>
    <mergeCell ref="D6:D7"/>
  </mergeCells>
  <phoneticPr fontId="3" type="noConversion"/>
  <pageMargins left="0.41" right="0.23" top="0.75" bottom="0.75" header="0.3" footer="0.3"/>
  <pageSetup paperSize="9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1</vt:i4>
      </vt:variant>
    </vt:vector>
  </HeadingPairs>
  <TitlesOfParts>
    <vt:vector size="5" baseType="lpstr">
      <vt:lpstr>2021년</vt:lpstr>
      <vt:lpstr>2020년</vt:lpstr>
      <vt:lpstr>Sheet2</vt:lpstr>
      <vt:lpstr>Sheet3</vt:lpstr>
      <vt:lpstr>'2021년'!Print_Area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vip</dc:creator>
  <cp:lastModifiedBy>vip</cp:lastModifiedBy>
  <cp:lastPrinted>2020-11-20T06:45:48Z</cp:lastPrinted>
  <dcterms:created xsi:type="dcterms:W3CDTF">2020-05-24T06:36:18Z</dcterms:created>
  <dcterms:modified xsi:type="dcterms:W3CDTF">2020-12-08T02:22:17Z</dcterms:modified>
</cp:coreProperties>
</file>