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930" yWindow="30" windowWidth="15465" windowHeight="1255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Sheet1!$A$1:$I$40</definedName>
  </definedNames>
  <calcPr calcId="125725"/>
</workbook>
</file>

<file path=xl/calcChain.xml><?xml version="1.0" encoding="utf-8"?>
<calcChain xmlns="http://schemas.openxmlformats.org/spreadsheetml/2006/main">
  <c r="F32" i="1"/>
  <c r="D34" l="1"/>
  <c r="F34" s="1"/>
  <c r="I34" s="1"/>
  <c r="D33"/>
  <c r="F33" s="1"/>
  <c r="I33" s="1"/>
  <c r="D32"/>
  <c r="I32" s="1"/>
  <c r="D31"/>
  <c r="F31" s="1"/>
  <c r="I31" s="1"/>
  <c r="D30"/>
  <c r="F30" s="1"/>
  <c r="I30" s="1"/>
  <c r="D29"/>
  <c r="F29" s="1"/>
  <c r="I29" s="1"/>
  <c r="D28"/>
  <c r="F28" s="1"/>
  <c r="I28" s="1"/>
  <c r="D27"/>
  <c r="F27" s="1"/>
  <c r="I27" s="1"/>
  <c r="D26"/>
  <c r="F26" s="1"/>
  <c r="I26" s="1"/>
  <c r="D23"/>
  <c r="F23" s="1"/>
  <c r="I23" s="1"/>
  <c r="D22"/>
  <c r="F22" s="1"/>
  <c r="I22" s="1"/>
  <c r="D21"/>
  <c r="F21" s="1"/>
  <c r="I21" s="1"/>
  <c r="D20"/>
  <c r="F20" s="1"/>
  <c r="I20" s="1"/>
  <c r="D19"/>
  <c r="F19" s="1"/>
  <c r="I19" s="1"/>
  <c r="D18"/>
  <c r="F18" s="1"/>
  <c r="I18" s="1"/>
  <c r="D17"/>
  <c r="F17" s="1"/>
  <c r="I17" s="1"/>
  <c r="D16"/>
  <c r="F16" s="1"/>
  <c r="I16" s="1"/>
  <c r="D15"/>
  <c r="F15" s="1"/>
  <c r="I15" s="1"/>
  <c r="D12"/>
  <c r="F12" s="1"/>
  <c r="I12" s="1"/>
  <c r="D11"/>
  <c r="F11" s="1"/>
  <c r="I11" s="1"/>
  <c r="D10"/>
  <c r="F10" s="1"/>
  <c r="I10" s="1"/>
  <c r="D9"/>
  <c r="F9" s="1"/>
  <c r="I9" s="1"/>
  <c r="D8"/>
  <c r="F8" s="1"/>
  <c r="I8" s="1"/>
  <c r="D7"/>
  <c r="F7" s="1"/>
  <c r="I7" s="1"/>
  <c r="E6"/>
  <c r="D6"/>
  <c r="F6" s="1"/>
  <c r="I6" s="1"/>
  <c r="E5"/>
  <c r="D5"/>
  <c r="F5" s="1"/>
  <c r="I5" s="1"/>
  <c r="E4"/>
  <c r="D4"/>
  <c r="F4" s="1"/>
  <c r="I4" s="1"/>
  <c r="E26" l="1"/>
  <c r="E28"/>
  <c r="E30"/>
  <c r="E32"/>
  <c r="E34"/>
  <c r="E27"/>
  <c r="E29"/>
  <c r="E31"/>
  <c r="E33"/>
  <c r="E22"/>
  <c r="E21"/>
  <c r="E23"/>
  <c r="E18"/>
  <c r="E20"/>
  <c r="E19"/>
  <c r="E16"/>
  <c r="E15"/>
  <c r="E17"/>
  <c r="E10"/>
  <c r="E12"/>
  <c r="E11"/>
  <c r="E8"/>
  <c r="E7"/>
  <c r="E9"/>
</calcChain>
</file>

<file path=xl/sharedStrings.xml><?xml version="1.0" encoding="utf-8"?>
<sst xmlns="http://schemas.openxmlformats.org/spreadsheetml/2006/main" count="73" uniqueCount="26">
  <si>
    <t>일반(공단 80% 본인 20%)</t>
    <phoneticPr fontId="2" type="noConversion"/>
  </si>
  <si>
    <t>등급</t>
  </si>
  <si>
    <t>1일수가</t>
  </si>
  <si>
    <t>기준</t>
  </si>
  <si>
    <t>1+2합계</t>
    <phoneticPr fontId="2" type="noConversion"/>
  </si>
  <si>
    <t>1공단부담금</t>
    <phoneticPr fontId="2" type="noConversion"/>
  </si>
  <si>
    <t>2본인부담금</t>
    <phoneticPr fontId="2" type="noConversion"/>
  </si>
  <si>
    <t>3비급여</t>
    <phoneticPr fontId="2" type="noConversion"/>
  </si>
  <si>
    <t>4촉탁진료</t>
    <phoneticPr fontId="2" type="noConversion"/>
  </si>
  <si>
    <t>2+3+4자부담</t>
    <phoneticPr fontId="2" type="noConversion"/>
  </si>
  <si>
    <t>1등급</t>
  </si>
  <si>
    <t>30일</t>
  </si>
  <si>
    <t>31일</t>
    <phoneticPr fontId="2" type="noConversion"/>
  </si>
  <si>
    <t>2등급</t>
  </si>
  <si>
    <t>31일</t>
  </si>
  <si>
    <t>3등급
4등급
5등급</t>
    <phoneticPr fontId="2" type="noConversion"/>
  </si>
  <si>
    <t>경감(공단 88% 본인12%)</t>
    <phoneticPr fontId="2" type="noConversion"/>
  </si>
  <si>
    <t>경감(공단 92% 본인 8%)</t>
    <phoneticPr fontId="2" type="noConversion"/>
  </si>
  <si>
    <t>28일</t>
    <phoneticPr fontId="2" type="noConversion"/>
  </si>
  <si>
    <t>위의 금액외에 약제비 및 병원진료비는 개인부담입니다.</t>
    <phoneticPr fontId="2" type="noConversion"/>
  </si>
  <si>
    <t>2021년 장기요양 월 이용료</t>
    <phoneticPr fontId="2" type="noConversion"/>
  </si>
  <si>
    <t>촉탁의사 비용</t>
    <phoneticPr fontId="2" type="noConversion"/>
  </si>
  <si>
    <t>8%/의료급여</t>
    <phoneticPr fontId="2" type="noConversion"/>
  </si>
  <si>
    <t>초진</t>
    <phoneticPr fontId="2" type="noConversion"/>
  </si>
  <si>
    <t>재진</t>
    <phoneticPr fontId="2" type="noConversion"/>
  </si>
  <si>
    <t>비급여(1일)  (식사2,700 * 3식) + (간식500 * 2회) = 9,100원</t>
    <phoneticPr fontId="2" type="noConversion"/>
  </si>
</sst>
</file>

<file path=xl/styles.xml><?xml version="1.0" encoding="utf-8"?>
<styleSheet xmlns="http://schemas.openxmlformats.org/spreadsheetml/2006/main">
  <numFmts count="2">
    <numFmt numFmtId="42" formatCode="_-&quot;₩&quot;* #,##0_-;\-&quot;₩&quot;* #,##0_-;_-&quot;₩&quot;* &quot;-&quot;_-;_-@_-"/>
    <numFmt numFmtId="41" formatCode="_-* #,##0_-;\-* #,##0_-;_-* &quot;-&quot;_-;_-@_-"/>
  </numFmts>
  <fonts count="13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rgb="FFFF0000"/>
      <name val="굴림체"/>
      <family val="3"/>
      <charset val="129"/>
    </font>
    <font>
      <b/>
      <sz val="11"/>
      <color rgb="FFFF0000"/>
      <name val="맑은 고딕"/>
      <family val="3"/>
      <charset val="129"/>
      <scheme val="minor"/>
    </font>
    <font>
      <b/>
      <sz val="11"/>
      <color rgb="FF000000"/>
      <name val="굴림체"/>
      <family val="3"/>
      <charset val="129"/>
    </font>
    <font>
      <b/>
      <sz val="18"/>
      <name val="맑은 고딕"/>
      <family val="3"/>
      <charset val="129"/>
      <scheme val="minor"/>
    </font>
    <font>
      <b/>
      <sz val="2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08">
    <xf numFmtId="0" fontId="0" fillId="0" borderId="0" xfId="0">
      <alignment vertical="center"/>
    </xf>
    <xf numFmtId="0" fontId="0" fillId="0" borderId="5" xfId="0" applyFont="1" applyBorder="1" applyAlignment="1">
      <alignment horizontal="center" vertical="center"/>
    </xf>
    <xf numFmtId="3" fontId="4" fillId="0" borderId="5" xfId="0" applyNumberFormat="1" applyFont="1" applyBorder="1" applyAlignment="1">
      <alignment horizontal="center" vertical="center"/>
    </xf>
    <xf numFmtId="42" fontId="5" fillId="0" borderId="5" xfId="0" applyNumberFormat="1" applyFont="1" applyBorder="1" applyAlignment="1">
      <alignment horizontal="center" vertical="center"/>
    </xf>
    <xf numFmtId="42" fontId="5" fillId="0" borderId="5" xfId="1" applyNumberFormat="1" applyFont="1" applyBorder="1" applyAlignment="1">
      <alignment horizontal="center" vertical="center"/>
    </xf>
    <xf numFmtId="42" fontId="5" fillId="0" borderId="6" xfId="1" applyNumberFormat="1" applyFont="1" applyBorder="1" applyAlignment="1">
      <alignment horizontal="center" vertical="center"/>
    </xf>
    <xf numFmtId="42" fontId="5" fillId="0" borderId="7" xfId="0" applyNumberFormat="1" applyFont="1" applyBorder="1" applyAlignment="1">
      <alignment horizontal="center" vertical="center"/>
    </xf>
    <xf numFmtId="3" fontId="0" fillId="0" borderId="10" xfId="0" applyNumberFormat="1" applyFont="1" applyBorder="1" applyAlignment="1">
      <alignment horizontal="center" vertical="center"/>
    </xf>
    <xf numFmtId="3" fontId="6" fillId="0" borderId="10" xfId="0" applyNumberFormat="1" applyFont="1" applyBorder="1" applyAlignment="1">
      <alignment horizontal="center" vertical="center"/>
    </xf>
    <xf numFmtId="41" fontId="0" fillId="0" borderId="10" xfId="1" applyNumberFormat="1" applyFont="1" applyBorder="1">
      <alignment vertical="center"/>
    </xf>
    <xf numFmtId="41" fontId="0" fillId="0" borderId="9" xfId="1" applyNumberFormat="1" applyFont="1" applyBorder="1" applyAlignment="1">
      <alignment horizontal="center" vertical="center"/>
    </xf>
    <xf numFmtId="41" fontId="7" fillId="0" borderId="11" xfId="0" applyNumberFormat="1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3" fontId="8" fillId="0" borderId="14" xfId="0" applyNumberFormat="1" applyFont="1" applyBorder="1" applyAlignment="1">
      <alignment horizontal="center" vertical="center"/>
    </xf>
    <xf numFmtId="41" fontId="0" fillId="0" borderId="14" xfId="1" applyNumberFormat="1" applyFont="1" applyBorder="1">
      <alignment vertical="center"/>
    </xf>
    <xf numFmtId="41" fontId="0" fillId="0" borderId="14" xfId="1" applyNumberFormat="1" applyFont="1" applyBorder="1" applyAlignment="1">
      <alignment horizontal="center" vertical="center"/>
    </xf>
    <xf numFmtId="41" fontId="0" fillId="0" borderId="15" xfId="0" applyNumberFormat="1" applyFont="1" applyBorder="1" applyAlignment="1">
      <alignment horizontal="center" vertical="center"/>
    </xf>
    <xf numFmtId="3" fontId="8" fillId="0" borderId="5" xfId="0" applyNumberFormat="1" applyFont="1" applyBorder="1" applyAlignment="1">
      <alignment horizontal="center" vertical="center"/>
    </xf>
    <xf numFmtId="41" fontId="0" fillId="0" borderId="5" xfId="1" applyNumberFormat="1" applyFont="1" applyBorder="1">
      <alignment vertical="center"/>
    </xf>
    <xf numFmtId="41" fontId="0" fillId="0" borderId="5" xfId="1" applyNumberFormat="1" applyFont="1" applyBorder="1" applyAlignment="1">
      <alignment horizontal="center" vertical="center"/>
    </xf>
    <xf numFmtId="41" fontId="0" fillId="0" borderId="7" xfId="0" applyNumberFormat="1" applyFont="1" applyBorder="1" applyAlignment="1">
      <alignment horizontal="center" vertical="center"/>
    </xf>
    <xf numFmtId="3" fontId="0" fillId="0" borderId="19" xfId="0" applyNumberFormat="1" applyFont="1" applyBorder="1" applyAlignment="1">
      <alignment horizontal="center" vertical="center"/>
    </xf>
    <xf numFmtId="3" fontId="6" fillId="0" borderId="19" xfId="0" applyNumberFormat="1" applyFont="1" applyBorder="1" applyAlignment="1">
      <alignment horizontal="center" vertical="center"/>
    </xf>
    <xf numFmtId="41" fontId="0" fillId="0" borderId="19" xfId="1" applyNumberFormat="1" applyFont="1" applyBorder="1">
      <alignment vertical="center"/>
    </xf>
    <xf numFmtId="41" fontId="0" fillId="0" borderId="19" xfId="1" applyNumberFormat="1" applyFont="1" applyBorder="1" applyAlignment="1">
      <alignment horizontal="center" vertical="center"/>
    </xf>
    <xf numFmtId="41" fontId="7" fillId="0" borderId="20" xfId="0" applyNumberFormat="1" applyFont="1" applyBorder="1" applyAlignment="1">
      <alignment horizontal="center" vertical="center"/>
    </xf>
    <xf numFmtId="3" fontId="8" fillId="0" borderId="10" xfId="0" applyNumberFormat="1" applyFont="1" applyBorder="1" applyAlignment="1">
      <alignment horizontal="center" vertical="center"/>
    </xf>
    <xf numFmtId="41" fontId="0" fillId="0" borderId="9" xfId="1" applyNumberFormat="1" applyFont="1" applyBorder="1">
      <alignment vertical="center"/>
    </xf>
    <xf numFmtId="41" fontId="0" fillId="0" borderId="9" xfId="0" applyNumberFormat="1" applyFont="1" applyBorder="1" applyAlignment="1">
      <alignment horizontal="center" vertical="center"/>
    </xf>
    <xf numFmtId="41" fontId="0" fillId="0" borderId="14" xfId="0" applyNumberFormat="1" applyFont="1" applyBorder="1" applyAlignment="1">
      <alignment horizontal="center" vertical="center"/>
    </xf>
    <xf numFmtId="41" fontId="0" fillId="0" borderId="5" xfId="0" applyNumberFormat="1" applyFont="1" applyBorder="1" applyAlignment="1">
      <alignment horizontal="center" vertical="center"/>
    </xf>
    <xf numFmtId="41" fontId="0" fillId="0" borderId="19" xfId="0" applyNumberFormat="1" applyFont="1" applyBorder="1" applyAlignment="1">
      <alignment horizontal="center" vertical="center"/>
    </xf>
    <xf numFmtId="41" fontId="7" fillId="0" borderId="23" xfId="0" applyNumberFormat="1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3" fontId="8" fillId="0" borderId="22" xfId="0" applyNumberFormat="1" applyFont="1" applyBorder="1" applyAlignment="1">
      <alignment horizontal="center" vertical="center"/>
    </xf>
    <xf numFmtId="41" fontId="0" fillId="0" borderId="11" xfId="0" applyNumberFormat="1" applyFont="1" applyBorder="1" applyAlignment="1">
      <alignment horizontal="center" vertical="center"/>
    </xf>
    <xf numFmtId="3" fontId="8" fillId="0" borderId="21" xfId="0" applyNumberFormat="1" applyFont="1" applyBorder="1" applyAlignment="1">
      <alignment horizontal="center" vertical="center"/>
    </xf>
    <xf numFmtId="3" fontId="8" fillId="0" borderId="4" xfId="0" applyNumberFormat="1" applyFont="1" applyBorder="1" applyAlignment="1">
      <alignment horizontal="center" vertical="center"/>
    </xf>
    <xf numFmtId="3" fontId="8" fillId="0" borderId="18" xfId="0" applyNumberFormat="1" applyFont="1" applyBorder="1" applyAlignment="1">
      <alignment horizontal="center" vertical="center"/>
    </xf>
    <xf numFmtId="41" fontId="0" fillId="0" borderId="20" xfId="0" applyNumberFormat="1" applyFont="1" applyBorder="1" applyAlignment="1">
      <alignment horizontal="center" vertical="center"/>
    </xf>
    <xf numFmtId="41" fontId="0" fillId="0" borderId="0" xfId="0" applyNumberFormat="1" applyFont="1" applyFill="1" applyBorder="1" applyAlignment="1">
      <alignment horizontal="center" vertical="center"/>
    </xf>
    <xf numFmtId="41" fontId="0" fillId="0" borderId="0" xfId="0" applyNumberFormat="1">
      <alignment vertical="center"/>
    </xf>
    <xf numFmtId="0" fontId="0" fillId="0" borderId="5" xfId="0" applyBorder="1" applyAlignment="1">
      <alignment horizontal="center" vertical="center"/>
    </xf>
    <xf numFmtId="41" fontId="0" fillId="0" borderId="13" xfId="1" applyNumberFormat="1" applyFont="1" applyBorder="1" applyAlignment="1">
      <alignment horizontal="center" vertical="center"/>
    </xf>
    <xf numFmtId="41" fontId="0" fillId="0" borderId="10" xfId="1" applyNumberFormat="1" applyFont="1" applyBorder="1" applyAlignment="1">
      <alignment horizontal="center" vertical="center"/>
    </xf>
    <xf numFmtId="3" fontId="6" fillId="0" borderId="10" xfId="0" applyNumberFormat="1" applyFont="1" applyFill="1" applyBorder="1" applyAlignment="1">
      <alignment horizontal="center" vertical="center"/>
    </xf>
    <xf numFmtId="41" fontId="0" fillId="0" borderId="10" xfId="1" applyNumberFormat="1" applyFont="1" applyFill="1" applyBorder="1">
      <alignment vertical="center"/>
    </xf>
    <xf numFmtId="41" fontId="0" fillId="0" borderId="9" xfId="1" applyNumberFormat="1" applyFont="1" applyFill="1" applyBorder="1" applyAlignment="1">
      <alignment horizontal="center" vertical="center"/>
    </xf>
    <xf numFmtId="41" fontId="0" fillId="0" borderId="19" xfId="1" applyNumberFormat="1" applyFont="1" applyFill="1" applyBorder="1" applyAlignment="1">
      <alignment horizontal="center" vertical="center"/>
    </xf>
    <xf numFmtId="41" fontId="7" fillId="0" borderId="23" xfId="0" applyNumberFormat="1" applyFont="1" applyFill="1" applyBorder="1" applyAlignment="1">
      <alignment horizontal="center" vertical="center"/>
    </xf>
    <xf numFmtId="0" fontId="0" fillId="0" borderId="14" xfId="0" applyFont="1" applyFill="1" applyBorder="1" applyAlignment="1">
      <alignment horizontal="center" vertical="center"/>
    </xf>
    <xf numFmtId="3" fontId="8" fillId="0" borderId="14" xfId="0" applyNumberFormat="1" applyFont="1" applyFill="1" applyBorder="1" applyAlignment="1">
      <alignment horizontal="center" vertical="center"/>
    </xf>
    <xf numFmtId="41" fontId="0" fillId="0" borderId="14" xfId="1" applyNumberFormat="1" applyFont="1" applyFill="1" applyBorder="1">
      <alignment vertical="center"/>
    </xf>
    <xf numFmtId="41" fontId="0" fillId="0" borderId="14" xfId="1" applyNumberFormat="1" applyFont="1" applyFill="1" applyBorder="1" applyAlignment="1">
      <alignment horizontal="center" vertical="center"/>
    </xf>
    <xf numFmtId="41" fontId="0" fillId="0" borderId="15" xfId="0" applyNumberFormat="1" applyFont="1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3" fontId="8" fillId="0" borderId="5" xfId="0" applyNumberFormat="1" applyFont="1" applyFill="1" applyBorder="1" applyAlignment="1">
      <alignment horizontal="center" vertical="center"/>
    </xf>
    <xf numFmtId="41" fontId="0" fillId="0" borderId="5" xfId="1" applyNumberFormat="1" applyFont="1" applyFill="1" applyBorder="1">
      <alignment vertical="center"/>
    </xf>
    <xf numFmtId="41" fontId="0" fillId="0" borderId="5" xfId="1" applyNumberFormat="1" applyFont="1" applyFill="1" applyBorder="1" applyAlignment="1">
      <alignment horizontal="center" vertical="center"/>
    </xf>
    <xf numFmtId="41" fontId="0" fillId="0" borderId="24" xfId="0" applyNumberFormat="1" applyFont="1" applyFill="1" applyBorder="1" applyAlignment="1">
      <alignment horizontal="center" vertical="center"/>
    </xf>
    <xf numFmtId="3" fontId="8" fillId="0" borderId="10" xfId="0" applyNumberFormat="1" applyFont="1" applyFill="1" applyBorder="1" applyAlignment="1">
      <alignment horizontal="center" vertical="center"/>
    </xf>
    <xf numFmtId="41" fontId="0" fillId="0" borderId="19" xfId="1" applyNumberFormat="1" applyFont="1" applyFill="1" applyBorder="1">
      <alignment vertical="center"/>
    </xf>
    <xf numFmtId="41" fontId="0" fillId="0" borderId="19" xfId="0" applyNumberFormat="1" applyFont="1" applyFill="1" applyBorder="1" applyAlignment="1">
      <alignment horizontal="center" vertical="center"/>
    </xf>
    <xf numFmtId="41" fontId="0" fillId="0" borderId="14" xfId="0" applyNumberFormat="1" applyFont="1" applyFill="1" applyBorder="1" applyAlignment="1">
      <alignment horizontal="center" vertical="center"/>
    </xf>
    <xf numFmtId="3" fontId="8" fillId="0" borderId="18" xfId="0" applyNumberFormat="1" applyFont="1" applyFill="1" applyBorder="1" applyAlignment="1">
      <alignment horizontal="center" vertical="center"/>
    </xf>
    <xf numFmtId="41" fontId="0" fillId="0" borderId="20" xfId="0" applyNumberFormat="1" applyFont="1" applyFill="1" applyBorder="1" applyAlignment="1">
      <alignment horizontal="center" vertical="center"/>
    </xf>
    <xf numFmtId="3" fontId="8" fillId="0" borderId="21" xfId="0" applyNumberFormat="1" applyFont="1" applyFill="1" applyBorder="1" applyAlignment="1">
      <alignment horizontal="center" vertical="center"/>
    </xf>
    <xf numFmtId="3" fontId="8" fillId="0" borderId="4" xfId="0" applyNumberFormat="1" applyFont="1" applyFill="1" applyBorder="1" applyAlignment="1">
      <alignment horizontal="center" vertical="center"/>
    </xf>
    <xf numFmtId="41" fontId="0" fillId="0" borderId="7" xfId="0" applyNumberFormat="1" applyFont="1" applyFill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9" fontId="12" fillId="0" borderId="14" xfId="0" applyNumberFormat="1" applyFont="1" applyBorder="1" applyAlignment="1">
      <alignment horizontal="center" vertical="center"/>
    </xf>
    <xf numFmtId="3" fontId="12" fillId="0" borderId="14" xfId="0" applyNumberFormat="1" applyFont="1" applyBorder="1" applyAlignment="1">
      <alignment horizontal="center" vertical="center"/>
    </xf>
    <xf numFmtId="0" fontId="12" fillId="0" borderId="0" xfId="0" applyFont="1">
      <alignment vertical="center"/>
    </xf>
    <xf numFmtId="3" fontId="0" fillId="0" borderId="10" xfId="0" applyNumberFormat="1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12" fillId="0" borderId="28" xfId="0" applyFont="1" applyBorder="1" applyAlignment="1">
      <alignment horizontal="center" vertical="center"/>
    </xf>
    <xf numFmtId="0" fontId="12" fillId="0" borderId="27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16" xfId="0" applyFont="1" applyBorder="1" applyAlignment="1">
      <alignment horizontal="center" vertical="center"/>
    </xf>
    <xf numFmtId="3" fontId="0" fillId="0" borderId="13" xfId="0" applyNumberFormat="1" applyFont="1" applyBorder="1" applyAlignment="1">
      <alignment horizontal="center" vertical="center"/>
    </xf>
    <xf numFmtId="3" fontId="0" fillId="0" borderId="17" xfId="0" applyNumberFormat="1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3" fontId="0" fillId="0" borderId="9" xfId="0" applyNumberFormat="1" applyFont="1" applyBorder="1" applyAlignment="1">
      <alignment horizontal="center" vertical="center"/>
    </xf>
    <xf numFmtId="0" fontId="0" fillId="0" borderId="18" xfId="0" applyFont="1" applyBorder="1" applyAlignment="1">
      <alignment horizontal="center" vertical="center"/>
    </xf>
    <xf numFmtId="0" fontId="0" fillId="0" borderId="21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22" xfId="0" applyFont="1" applyFill="1" applyBorder="1" applyAlignment="1">
      <alignment horizontal="center" vertical="center" wrapText="1"/>
    </xf>
    <xf numFmtId="0" fontId="0" fillId="0" borderId="21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3" fontId="0" fillId="0" borderId="10" xfId="0" applyNumberFormat="1" applyFont="1" applyFill="1" applyBorder="1" applyAlignment="1">
      <alignment horizontal="center" vertical="center"/>
    </xf>
    <xf numFmtId="3" fontId="0" fillId="0" borderId="14" xfId="0" applyNumberFormat="1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/>
    </xf>
    <xf numFmtId="0" fontId="9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0" fillId="3" borderId="2" xfId="0" applyFont="1" applyFill="1" applyBorder="1" applyAlignment="1">
      <alignment horizontal="center" vertical="center"/>
    </xf>
    <xf numFmtId="0" fontId="0" fillId="3" borderId="25" xfId="0" applyFont="1" applyFill="1" applyBorder="1" applyAlignment="1">
      <alignment horizontal="center" vertical="center"/>
    </xf>
    <xf numFmtId="0" fontId="0" fillId="3" borderId="3" xfId="0" applyFont="1" applyFill="1" applyBorder="1" applyAlignment="1">
      <alignment horizontal="center" vertical="center"/>
    </xf>
    <xf numFmtId="41" fontId="0" fillId="4" borderId="0" xfId="0" applyNumberFormat="1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0"/>
  <sheetViews>
    <sheetView tabSelected="1" topLeftCell="A4" zoomScaleNormal="100" workbookViewId="0">
      <selection activeCell="P15" sqref="P15"/>
    </sheetView>
  </sheetViews>
  <sheetFormatPr defaultRowHeight="16.5"/>
  <cols>
    <col min="2" max="2" width="9.125" bestFit="1" customWidth="1"/>
    <col min="4" max="4" width="13.5" customWidth="1"/>
    <col min="5" max="5" width="12.25" customWidth="1"/>
    <col min="6" max="7" width="10.75" bestFit="1" customWidth="1"/>
    <col min="8" max="8" width="9.125" bestFit="1" customWidth="1"/>
    <col min="9" max="9" width="11.125" customWidth="1"/>
    <col min="10" max="12" width="9.125" bestFit="1" customWidth="1"/>
    <col min="13" max="13" width="10.75" bestFit="1" customWidth="1"/>
  </cols>
  <sheetData>
    <row r="1" spans="1:13" ht="34.5" thickBot="1">
      <c r="A1" s="83" t="s">
        <v>20</v>
      </c>
      <c r="B1" s="84"/>
      <c r="C1" s="84"/>
      <c r="D1" s="84"/>
      <c r="E1" s="84"/>
      <c r="F1" s="84"/>
      <c r="G1" s="84"/>
      <c r="H1" s="84"/>
      <c r="I1" s="84"/>
    </row>
    <row r="2" spans="1:13" ht="17.25">
      <c r="A2" s="85" t="s">
        <v>0</v>
      </c>
      <c r="B2" s="86"/>
      <c r="C2" s="86"/>
      <c r="D2" s="86"/>
      <c r="E2" s="86"/>
      <c r="F2" s="86"/>
      <c r="G2" s="86"/>
      <c r="H2" s="86"/>
      <c r="I2" s="87"/>
    </row>
    <row r="3" spans="1:13" ht="17.25" thickBot="1">
      <c r="A3" s="74" t="s">
        <v>1</v>
      </c>
      <c r="B3" s="1" t="s">
        <v>2</v>
      </c>
      <c r="C3" s="1" t="s">
        <v>3</v>
      </c>
      <c r="D3" s="2" t="s">
        <v>4</v>
      </c>
      <c r="E3" s="3" t="s">
        <v>5</v>
      </c>
      <c r="F3" s="3" t="s">
        <v>6</v>
      </c>
      <c r="G3" s="4" t="s">
        <v>7</v>
      </c>
      <c r="H3" s="5" t="s">
        <v>8</v>
      </c>
      <c r="I3" s="6" t="s">
        <v>9</v>
      </c>
    </row>
    <row r="4" spans="1:13">
      <c r="A4" s="78" t="s">
        <v>10</v>
      </c>
      <c r="B4" s="88">
        <v>71900</v>
      </c>
      <c r="C4" s="7" t="s">
        <v>11</v>
      </c>
      <c r="D4" s="8">
        <f>B4*30</f>
        <v>2157000</v>
      </c>
      <c r="E4" s="9">
        <f>ROUND(D4*80%,-1)</f>
        <v>1725600</v>
      </c>
      <c r="F4" s="9">
        <f>ROUND(D4*20%,-1)</f>
        <v>431400</v>
      </c>
      <c r="G4" s="10">
        <v>273000</v>
      </c>
      <c r="H4" s="44">
        <v>4700</v>
      </c>
      <c r="I4" s="11">
        <f>SUM(F4:H4)</f>
        <v>709100</v>
      </c>
    </row>
    <row r="5" spans="1:13">
      <c r="A5" s="79"/>
      <c r="B5" s="81"/>
      <c r="C5" s="12" t="s">
        <v>12</v>
      </c>
      <c r="D5" s="13">
        <f>B4*31</f>
        <v>2228900</v>
      </c>
      <c r="E5" s="14">
        <f t="shared" ref="E5:E12" si="0">ROUND(D5*80%,-1)</f>
        <v>1783120</v>
      </c>
      <c r="F5" s="14">
        <f t="shared" ref="F5:F12" si="1">ROUND(D5*20%,-1)</f>
        <v>445780</v>
      </c>
      <c r="G5" s="15">
        <v>282100</v>
      </c>
      <c r="H5" s="15">
        <v>4700</v>
      </c>
      <c r="I5" s="16">
        <f t="shared" ref="I5:I12" si="2">SUM(F5:H5)</f>
        <v>732580</v>
      </c>
    </row>
    <row r="6" spans="1:13" ht="17.25" thickBot="1">
      <c r="A6" s="80"/>
      <c r="B6" s="82"/>
      <c r="C6" s="42" t="s">
        <v>18</v>
      </c>
      <c r="D6" s="17">
        <f>B4*29</f>
        <v>2085100</v>
      </c>
      <c r="E6" s="18">
        <f t="shared" si="0"/>
        <v>1668080</v>
      </c>
      <c r="F6" s="18">
        <f t="shared" si="1"/>
        <v>417020</v>
      </c>
      <c r="G6" s="19">
        <v>254800</v>
      </c>
      <c r="H6" s="43">
        <v>4700</v>
      </c>
      <c r="I6" s="20">
        <f t="shared" si="2"/>
        <v>676520</v>
      </c>
      <c r="L6" s="40"/>
      <c r="M6" s="41"/>
    </row>
    <row r="7" spans="1:13">
      <c r="A7" s="89" t="s">
        <v>13</v>
      </c>
      <c r="B7" s="81">
        <v>66710</v>
      </c>
      <c r="C7" s="21" t="s">
        <v>11</v>
      </c>
      <c r="D7" s="22">
        <f>B7*30</f>
        <v>2001300</v>
      </c>
      <c r="E7" s="23">
        <f t="shared" si="0"/>
        <v>1601040</v>
      </c>
      <c r="F7" s="23">
        <f t="shared" si="1"/>
        <v>400260</v>
      </c>
      <c r="G7" s="10">
        <v>273000</v>
      </c>
      <c r="H7" s="44">
        <v>4700</v>
      </c>
      <c r="I7" s="25">
        <f>SUM(F7:H7)</f>
        <v>677960</v>
      </c>
      <c r="M7" s="41"/>
    </row>
    <row r="8" spans="1:13">
      <c r="A8" s="90"/>
      <c r="B8" s="81"/>
      <c r="C8" s="12" t="s">
        <v>14</v>
      </c>
      <c r="D8" s="13">
        <f>B7*31</f>
        <v>2068010</v>
      </c>
      <c r="E8" s="14">
        <f t="shared" si="0"/>
        <v>1654410</v>
      </c>
      <c r="F8" s="14">
        <f t="shared" si="1"/>
        <v>413600</v>
      </c>
      <c r="G8" s="15">
        <v>282100</v>
      </c>
      <c r="H8" s="15">
        <v>4700</v>
      </c>
      <c r="I8" s="16">
        <f>SUM(F8:H8)</f>
        <v>700400</v>
      </c>
      <c r="M8" s="41"/>
    </row>
    <row r="9" spans="1:13" ht="17.25" thickBot="1">
      <c r="A9" s="91"/>
      <c r="B9" s="82"/>
      <c r="C9" s="42" t="s">
        <v>18</v>
      </c>
      <c r="D9" s="17">
        <f>B7*29</f>
        <v>1934590</v>
      </c>
      <c r="E9" s="18">
        <f>ROUND(D9*80%,-1)</f>
        <v>1547670</v>
      </c>
      <c r="F9" s="18">
        <f t="shared" si="1"/>
        <v>386920</v>
      </c>
      <c r="G9" s="19">
        <v>254800</v>
      </c>
      <c r="H9" s="19">
        <v>4700</v>
      </c>
      <c r="I9" s="20">
        <f>SUM(F9:H9)</f>
        <v>646420</v>
      </c>
    </row>
    <row r="10" spans="1:13">
      <c r="A10" s="92" t="s">
        <v>15</v>
      </c>
      <c r="B10" s="95">
        <v>61520</v>
      </c>
      <c r="C10" s="73" t="s">
        <v>11</v>
      </c>
      <c r="D10" s="45">
        <f>B10*30</f>
        <v>1845600</v>
      </c>
      <c r="E10" s="46">
        <f t="shared" si="0"/>
        <v>1476480</v>
      </c>
      <c r="F10" s="46">
        <f t="shared" si="1"/>
        <v>369120</v>
      </c>
      <c r="G10" s="47">
        <v>273000</v>
      </c>
      <c r="H10" s="48">
        <v>4700</v>
      </c>
      <c r="I10" s="49">
        <f t="shared" si="2"/>
        <v>646820</v>
      </c>
    </row>
    <row r="11" spans="1:13">
      <c r="A11" s="93"/>
      <c r="B11" s="96"/>
      <c r="C11" s="50" t="s">
        <v>14</v>
      </c>
      <c r="D11" s="51">
        <f>B10*31</f>
        <v>1907120</v>
      </c>
      <c r="E11" s="52">
        <f t="shared" si="0"/>
        <v>1525700</v>
      </c>
      <c r="F11" s="52">
        <f t="shared" si="1"/>
        <v>381420</v>
      </c>
      <c r="G11" s="53">
        <v>282100</v>
      </c>
      <c r="H11" s="48">
        <v>4700</v>
      </c>
      <c r="I11" s="54">
        <f t="shared" si="2"/>
        <v>668220</v>
      </c>
      <c r="L11" s="107"/>
      <c r="M11" s="41"/>
    </row>
    <row r="12" spans="1:13" ht="17.25" thickBot="1">
      <c r="A12" s="94"/>
      <c r="B12" s="97"/>
      <c r="C12" s="55" t="s">
        <v>18</v>
      </c>
      <c r="D12" s="56">
        <f>B10*29</f>
        <v>1784080</v>
      </c>
      <c r="E12" s="57">
        <f t="shared" si="0"/>
        <v>1427260</v>
      </c>
      <c r="F12" s="57">
        <f t="shared" si="1"/>
        <v>356820</v>
      </c>
      <c r="G12" s="58">
        <v>254800</v>
      </c>
      <c r="H12" s="48">
        <v>4700</v>
      </c>
      <c r="I12" s="59">
        <f t="shared" si="2"/>
        <v>616320</v>
      </c>
      <c r="M12" s="41"/>
    </row>
    <row r="13" spans="1:13">
      <c r="A13" s="98" t="s">
        <v>16</v>
      </c>
      <c r="B13" s="99"/>
      <c r="C13" s="99"/>
      <c r="D13" s="99"/>
      <c r="E13" s="99"/>
      <c r="F13" s="99"/>
      <c r="G13" s="99"/>
      <c r="H13" s="99"/>
      <c r="I13" s="100"/>
      <c r="M13" s="41"/>
    </row>
    <row r="14" spans="1:13" ht="17.25" thickBot="1">
      <c r="A14" s="74" t="s">
        <v>1</v>
      </c>
      <c r="B14" s="1" t="s">
        <v>2</v>
      </c>
      <c r="C14" s="1" t="s">
        <v>3</v>
      </c>
      <c r="D14" s="2" t="s">
        <v>4</v>
      </c>
      <c r="E14" s="3" t="s">
        <v>5</v>
      </c>
      <c r="F14" s="3" t="s">
        <v>6</v>
      </c>
      <c r="G14" s="4" t="s">
        <v>7</v>
      </c>
      <c r="H14" s="5" t="s">
        <v>8</v>
      </c>
      <c r="I14" s="6" t="s">
        <v>9</v>
      </c>
    </row>
    <row r="15" spans="1:13">
      <c r="A15" s="78" t="s">
        <v>10</v>
      </c>
      <c r="B15" s="88">
        <v>71900</v>
      </c>
      <c r="C15" s="7" t="s">
        <v>11</v>
      </c>
      <c r="D15" s="26">
        <f>B15*30</f>
        <v>2157000</v>
      </c>
      <c r="E15" s="27">
        <f>ROUND(D15*88%,-1)</f>
        <v>1898160</v>
      </c>
      <c r="F15" s="28">
        <f>ROUND(D15*12%,-1)</f>
        <v>258840</v>
      </c>
      <c r="G15" s="10">
        <v>273000</v>
      </c>
      <c r="H15" s="10">
        <v>2820</v>
      </c>
      <c r="I15" s="11">
        <f t="shared" ref="I15:I23" si="3">SUM(F15:H15)</f>
        <v>534660</v>
      </c>
    </row>
    <row r="16" spans="1:13">
      <c r="A16" s="79"/>
      <c r="B16" s="81"/>
      <c r="C16" s="12" t="s">
        <v>12</v>
      </c>
      <c r="D16" s="13">
        <f>B15*31</f>
        <v>2228900</v>
      </c>
      <c r="E16" s="14">
        <f t="shared" ref="E16:E23" si="4">ROUND(D16*88%,-1)</f>
        <v>1961430</v>
      </c>
      <c r="F16" s="29">
        <f t="shared" ref="F16:F23" si="5">ROUND(D16*12%,-1)</f>
        <v>267470</v>
      </c>
      <c r="G16" s="15">
        <v>282100</v>
      </c>
      <c r="H16" s="15">
        <v>2820</v>
      </c>
      <c r="I16" s="16">
        <f>SUM(F16:H16)</f>
        <v>552390</v>
      </c>
    </row>
    <row r="17" spans="1:9" ht="17.25" thickBot="1">
      <c r="A17" s="80"/>
      <c r="B17" s="82"/>
      <c r="C17" s="42" t="s">
        <v>18</v>
      </c>
      <c r="D17" s="17">
        <f>B15*29</f>
        <v>2085100</v>
      </c>
      <c r="E17" s="18">
        <f t="shared" si="4"/>
        <v>1834890</v>
      </c>
      <c r="F17" s="30">
        <f t="shared" si="5"/>
        <v>250210</v>
      </c>
      <c r="G17" s="19">
        <v>254800</v>
      </c>
      <c r="H17" s="19">
        <v>2820</v>
      </c>
      <c r="I17" s="20">
        <f t="shared" si="3"/>
        <v>507830</v>
      </c>
    </row>
    <row r="18" spans="1:9">
      <c r="A18" s="78" t="s">
        <v>13</v>
      </c>
      <c r="B18" s="81">
        <v>66710</v>
      </c>
      <c r="C18" s="21" t="s">
        <v>11</v>
      </c>
      <c r="D18" s="26">
        <f>B18*30</f>
        <v>2001300</v>
      </c>
      <c r="E18" s="23">
        <f t="shared" si="4"/>
        <v>1761140</v>
      </c>
      <c r="F18" s="31">
        <f t="shared" si="5"/>
        <v>240160</v>
      </c>
      <c r="G18" s="10">
        <v>273000</v>
      </c>
      <c r="H18" s="24">
        <v>2820</v>
      </c>
      <c r="I18" s="32">
        <f>SUM(F18:H18)</f>
        <v>515980</v>
      </c>
    </row>
    <row r="19" spans="1:9">
      <c r="A19" s="79"/>
      <c r="B19" s="81"/>
      <c r="C19" s="12" t="s">
        <v>14</v>
      </c>
      <c r="D19" s="13">
        <f>B18*31</f>
        <v>2068010</v>
      </c>
      <c r="E19" s="14">
        <f t="shared" si="4"/>
        <v>1819850</v>
      </c>
      <c r="F19" s="29">
        <f t="shared" si="5"/>
        <v>248160</v>
      </c>
      <c r="G19" s="15">
        <v>282100</v>
      </c>
      <c r="H19" s="15">
        <v>2820</v>
      </c>
      <c r="I19" s="16">
        <f>SUM(F19:H19)</f>
        <v>533080</v>
      </c>
    </row>
    <row r="20" spans="1:9" ht="17.25" thickBot="1">
      <c r="A20" s="80"/>
      <c r="B20" s="82"/>
      <c r="C20" s="42" t="s">
        <v>18</v>
      </c>
      <c r="D20" s="17">
        <f>B18*29</f>
        <v>1934590</v>
      </c>
      <c r="E20" s="18">
        <f t="shared" si="4"/>
        <v>1702440</v>
      </c>
      <c r="F20" s="30">
        <f t="shared" si="5"/>
        <v>232150</v>
      </c>
      <c r="G20" s="19">
        <v>254800</v>
      </c>
      <c r="H20" s="19">
        <v>2820</v>
      </c>
      <c r="I20" s="20">
        <f>SUM(F20:H20)</f>
        <v>489770</v>
      </c>
    </row>
    <row r="21" spans="1:9">
      <c r="A21" s="92" t="s">
        <v>15</v>
      </c>
      <c r="B21" s="95">
        <v>61520</v>
      </c>
      <c r="C21" s="73" t="s">
        <v>11</v>
      </c>
      <c r="D21" s="60">
        <f>B21*30</f>
        <v>1845600</v>
      </c>
      <c r="E21" s="61">
        <f t="shared" si="4"/>
        <v>1624130</v>
      </c>
      <c r="F21" s="62">
        <f t="shared" si="5"/>
        <v>221470</v>
      </c>
      <c r="G21" s="47">
        <v>273000</v>
      </c>
      <c r="H21" s="48">
        <v>2820</v>
      </c>
      <c r="I21" s="49">
        <f t="shared" si="3"/>
        <v>497290</v>
      </c>
    </row>
    <row r="22" spans="1:9">
      <c r="A22" s="93"/>
      <c r="B22" s="96"/>
      <c r="C22" s="50" t="s">
        <v>14</v>
      </c>
      <c r="D22" s="51">
        <f>B21*31</f>
        <v>1907120</v>
      </c>
      <c r="E22" s="52">
        <f t="shared" si="4"/>
        <v>1678270</v>
      </c>
      <c r="F22" s="63">
        <f t="shared" si="5"/>
        <v>228850</v>
      </c>
      <c r="G22" s="53">
        <v>282100</v>
      </c>
      <c r="H22" s="48">
        <v>2820</v>
      </c>
      <c r="I22" s="54">
        <f t="shared" si="3"/>
        <v>513770</v>
      </c>
    </row>
    <row r="23" spans="1:9" ht="17.25" thickBot="1">
      <c r="A23" s="94"/>
      <c r="B23" s="97"/>
      <c r="C23" s="55" t="s">
        <v>18</v>
      </c>
      <c r="D23" s="56">
        <f>B21*29</f>
        <v>1784080</v>
      </c>
      <c r="E23" s="61">
        <f t="shared" si="4"/>
        <v>1569990</v>
      </c>
      <c r="F23" s="62">
        <f t="shared" si="5"/>
        <v>214090</v>
      </c>
      <c r="G23" s="58">
        <v>254800</v>
      </c>
      <c r="H23" s="48">
        <v>2820</v>
      </c>
      <c r="I23" s="59">
        <f t="shared" si="3"/>
        <v>471710</v>
      </c>
    </row>
    <row r="24" spans="1:9">
      <c r="A24" s="103" t="s">
        <v>17</v>
      </c>
      <c r="B24" s="104"/>
      <c r="C24" s="104"/>
      <c r="D24" s="105"/>
      <c r="E24" s="105"/>
      <c r="F24" s="105"/>
      <c r="G24" s="104"/>
      <c r="H24" s="104"/>
      <c r="I24" s="106"/>
    </row>
    <row r="25" spans="1:9" ht="17.25" thickBot="1">
      <c r="A25" s="74" t="s">
        <v>1</v>
      </c>
      <c r="B25" s="1" t="s">
        <v>2</v>
      </c>
      <c r="C25" s="33" t="s">
        <v>3</v>
      </c>
      <c r="D25" s="2" t="s">
        <v>4</v>
      </c>
      <c r="E25" s="3" t="s">
        <v>5</v>
      </c>
      <c r="F25" s="3" t="s">
        <v>6</v>
      </c>
      <c r="G25" s="4" t="s">
        <v>7</v>
      </c>
      <c r="H25" s="5" t="s">
        <v>8</v>
      </c>
      <c r="I25" s="6" t="s">
        <v>9</v>
      </c>
    </row>
    <row r="26" spans="1:9">
      <c r="A26" s="78" t="s">
        <v>10</v>
      </c>
      <c r="B26" s="88">
        <v>71900</v>
      </c>
      <c r="C26" s="7" t="s">
        <v>11</v>
      </c>
      <c r="D26" s="34">
        <f>B26*30</f>
        <v>2157000</v>
      </c>
      <c r="E26" s="27">
        <f>ROUND(D26*92%,-1)</f>
        <v>1984440</v>
      </c>
      <c r="F26" s="35">
        <f>ROUND(D26*8%,-1)</f>
        <v>172560</v>
      </c>
      <c r="G26" s="10">
        <v>273000</v>
      </c>
      <c r="H26" s="10">
        <v>1880</v>
      </c>
      <c r="I26" s="11">
        <f t="shared" ref="I26" si="6">SUM(F26:H26)</f>
        <v>447440</v>
      </c>
    </row>
    <row r="27" spans="1:9">
      <c r="A27" s="79"/>
      <c r="B27" s="81"/>
      <c r="C27" s="12" t="s">
        <v>12</v>
      </c>
      <c r="D27" s="36">
        <f>B26*31</f>
        <v>2228900</v>
      </c>
      <c r="E27" s="14">
        <f t="shared" ref="E27:E34" si="7">ROUND(D27*92%,-1)</f>
        <v>2050590</v>
      </c>
      <c r="F27" s="16">
        <f>ROUND(D27*8%,-1)</f>
        <v>178310</v>
      </c>
      <c r="G27" s="15">
        <v>282100</v>
      </c>
      <c r="H27" s="15">
        <v>1880</v>
      </c>
      <c r="I27" s="16">
        <f>SUM(F27:H27)</f>
        <v>462290</v>
      </c>
    </row>
    <row r="28" spans="1:9" ht="17.25" thickBot="1">
      <c r="A28" s="80"/>
      <c r="B28" s="82"/>
      <c r="C28" s="42" t="s">
        <v>18</v>
      </c>
      <c r="D28" s="37">
        <f>B26*29</f>
        <v>2085100</v>
      </c>
      <c r="E28" s="18">
        <f t="shared" si="7"/>
        <v>1918290</v>
      </c>
      <c r="F28" s="20">
        <f t="shared" ref="F28:F34" si="8">ROUND(D28*8%,-1)</f>
        <v>166810</v>
      </c>
      <c r="G28" s="19">
        <v>254800</v>
      </c>
      <c r="H28" s="19">
        <v>1880</v>
      </c>
      <c r="I28" s="20">
        <f t="shared" ref="I28:I34" si="9">SUM(F28:H28)</f>
        <v>423490</v>
      </c>
    </row>
    <row r="29" spans="1:9">
      <c r="A29" s="78" t="s">
        <v>13</v>
      </c>
      <c r="B29" s="81">
        <v>66710</v>
      </c>
      <c r="C29" s="21" t="s">
        <v>11</v>
      </c>
      <c r="D29" s="38">
        <f>B29*30</f>
        <v>2001300</v>
      </c>
      <c r="E29" s="23">
        <f t="shared" si="7"/>
        <v>1841200</v>
      </c>
      <c r="F29" s="39">
        <f t="shared" si="8"/>
        <v>160100</v>
      </c>
      <c r="G29" s="10">
        <v>273000</v>
      </c>
      <c r="H29" s="24">
        <v>1880</v>
      </c>
      <c r="I29" s="32">
        <f>SUM(F29:H29)</f>
        <v>434980</v>
      </c>
    </row>
    <row r="30" spans="1:9">
      <c r="A30" s="79"/>
      <c r="B30" s="81"/>
      <c r="C30" s="12" t="s">
        <v>14</v>
      </c>
      <c r="D30" s="36">
        <f>B29*31</f>
        <v>2068010</v>
      </c>
      <c r="E30" s="14">
        <f t="shared" si="7"/>
        <v>1902570</v>
      </c>
      <c r="F30" s="16">
        <f t="shared" si="8"/>
        <v>165440</v>
      </c>
      <c r="G30" s="15">
        <v>282100</v>
      </c>
      <c r="H30" s="15">
        <v>1880</v>
      </c>
      <c r="I30" s="16">
        <f>SUM(F30:H30)</f>
        <v>449420</v>
      </c>
    </row>
    <row r="31" spans="1:9" ht="17.25" thickBot="1">
      <c r="A31" s="80"/>
      <c r="B31" s="82"/>
      <c r="C31" s="42" t="s">
        <v>18</v>
      </c>
      <c r="D31" s="37">
        <f>B29*29</f>
        <v>1934590</v>
      </c>
      <c r="E31" s="18">
        <f t="shared" si="7"/>
        <v>1779820</v>
      </c>
      <c r="F31" s="20">
        <f t="shared" si="8"/>
        <v>154770</v>
      </c>
      <c r="G31" s="19">
        <v>254800</v>
      </c>
      <c r="H31" s="19">
        <v>1880</v>
      </c>
      <c r="I31" s="20">
        <f>SUM(F31:H31)</f>
        <v>411450</v>
      </c>
    </row>
    <row r="32" spans="1:9">
      <c r="A32" s="92" t="s">
        <v>15</v>
      </c>
      <c r="B32" s="95">
        <v>61520</v>
      </c>
      <c r="C32" s="73" t="s">
        <v>11</v>
      </c>
      <c r="D32" s="64">
        <f>B32*30</f>
        <v>1845600</v>
      </c>
      <c r="E32" s="61">
        <f t="shared" si="7"/>
        <v>1697950</v>
      </c>
      <c r="F32" s="65">
        <f>ROUND(D32*8%,-1)</f>
        <v>147650</v>
      </c>
      <c r="G32" s="47">
        <v>273000</v>
      </c>
      <c r="H32" s="48">
        <v>1880</v>
      </c>
      <c r="I32" s="49">
        <f>SUM(F32:H32)</f>
        <v>422530</v>
      </c>
    </row>
    <row r="33" spans="1:9">
      <c r="A33" s="93"/>
      <c r="B33" s="96"/>
      <c r="C33" s="50" t="s">
        <v>14</v>
      </c>
      <c r="D33" s="66">
        <f>B32*31</f>
        <v>1907120</v>
      </c>
      <c r="E33" s="52">
        <f t="shared" si="7"/>
        <v>1754550</v>
      </c>
      <c r="F33" s="54">
        <f t="shared" si="8"/>
        <v>152570</v>
      </c>
      <c r="G33" s="53">
        <v>282100</v>
      </c>
      <c r="H33" s="48">
        <v>1880</v>
      </c>
      <c r="I33" s="54">
        <f t="shared" si="9"/>
        <v>436550</v>
      </c>
    </row>
    <row r="34" spans="1:9" ht="17.25" thickBot="1">
      <c r="A34" s="94"/>
      <c r="B34" s="97"/>
      <c r="C34" s="55" t="s">
        <v>18</v>
      </c>
      <c r="D34" s="67">
        <f>B32*29</f>
        <v>1784080</v>
      </c>
      <c r="E34" s="57">
        <f t="shared" si="7"/>
        <v>1641350</v>
      </c>
      <c r="F34" s="68">
        <f t="shared" si="8"/>
        <v>142730</v>
      </c>
      <c r="G34" s="58">
        <v>254800</v>
      </c>
      <c r="H34" s="58">
        <v>1880</v>
      </c>
      <c r="I34" s="59">
        <f t="shared" si="9"/>
        <v>399410</v>
      </c>
    </row>
    <row r="35" spans="1:9" ht="26.25">
      <c r="A35" s="101" t="s">
        <v>19</v>
      </c>
      <c r="B35" s="102"/>
      <c r="C35" s="102"/>
      <c r="D35" s="102"/>
      <c r="E35" s="102"/>
      <c r="F35" s="102"/>
      <c r="G35" s="102"/>
      <c r="H35" s="102"/>
      <c r="I35" s="102"/>
    </row>
    <row r="36" spans="1:9" ht="17.25">
      <c r="A36" s="75" t="s">
        <v>21</v>
      </c>
      <c r="B36" s="76"/>
      <c r="C36" s="76"/>
      <c r="D36" s="76"/>
      <c r="E36" s="77"/>
    </row>
    <row r="37" spans="1:9" ht="17.25">
      <c r="A37" s="69"/>
      <c r="B37" s="69"/>
      <c r="C37" s="70">
        <v>0.2</v>
      </c>
      <c r="D37" s="70">
        <v>0.12</v>
      </c>
      <c r="E37" s="69" t="s">
        <v>22</v>
      </c>
    </row>
    <row r="38" spans="1:9" ht="17.25">
      <c r="A38" s="69" t="s">
        <v>23</v>
      </c>
      <c r="B38" s="71">
        <v>16480</v>
      </c>
      <c r="C38" s="71">
        <v>3290</v>
      </c>
      <c r="D38" s="71">
        <v>1970</v>
      </c>
      <c r="E38" s="71">
        <v>1310</v>
      </c>
    </row>
    <row r="39" spans="1:9" ht="17.25">
      <c r="A39" s="69" t="s">
        <v>24</v>
      </c>
      <c r="B39" s="71">
        <v>11780</v>
      </c>
      <c r="C39" s="71">
        <v>2350</v>
      </c>
      <c r="D39" s="71">
        <v>1410</v>
      </c>
      <c r="E39" s="71">
        <v>940</v>
      </c>
    </row>
    <row r="40" spans="1:9" ht="17.25">
      <c r="A40" s="72" t="s">
        <v>25</v>
      </c>
      <c r="B40" s="72"/>
      <c r="C40" s="72"/>
      <c r="D40" s="72"/>
      <c r="E40" s="72"/>
    </row>
  </sheetData>
  <mergeCells count="24">
    <mergeCell ref="A35:I35"/>
    <mergeCell ref="A21:A23"/>
    <mergeCell ref="B21:B23"/>
    <mergeCell ref="A24:I24"/>
    <mergeCell ref="A26:A28"/>
    <mergeCell ref="B26:B28"/>
    <mergeCell ref="A29:A31"/>
    <mergeCell ref="B29:B31"/>
    <mergeCell ref="A36:E36"/>
    <mergeCell ref="A18:A20"/>
    <mergeCell ref="B18:B20"/>
    <mergeCell ref="A1:I1"/>
    <mergeCell ref="A2:I2"/>
    <mergeCell ref="A4:A6"/>
    <mergeCell ref="B4:B6"/>
    <mergeCell ref="A7:A9"/>
    <mergeCell ref="B7:B9"/>
    <mergeCell ref="A10:A12"/>
    <mergeCell ref="B10:B12"/>
    <mergeCell ref="A13:I13"/>
    <mergeCell ref="A15:A17"/>
    <mergeCell ref="B15:B17"/>
    <mergeCell ref="A32:A34"/>
    <mergeCell ref="B32:B34"/>
  </mergeCells>
  <phoneticPr fontId="2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2021-02-19T01:45:37Z</cp:lastPrinted>
  <dcterms:created xsi:type="dcterms:W3CDTF">2020-01-05T07:12:50Z</dcterms:created>
  <dcterms:modified xsi:type="dcterms:W3CDTF">2021-02-19T01:56:00Z</dcterms:modified>
</cp:coreProperties>
</file>