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연영철\Desktop\"/>
    </mc:Choice>
  </mc:AlternateContent>
  <bookViews>
    <workbookView xWindow="0" yWindow="0" windowWidth="23016" windowHeight="9240" activeTab="1"/>
  </bookViews>
  <sheets>
    <sheet name="2021년수가(공생)" sheetId="6" r:id="rId1"/>
    <sheet name="2020년수가(공생)" sheetId="4" r:id="rId2"/>
    <sheet name="2020년수가 (시설)" sheetId="5" r:id="rId3"/>
    <sheet name="2019년수가" sheetId="1" r:id="rId4"/>
    <sheet name="Sheet2" sheetId="2" r:id="rId5"/>
    <sheet name="Sheet3" sheetId="3" r:id="rId6"/>
  </sheets>
  <calcPr calcId="152511" iterate="1"/>
</workbook>
</file>

<file path=xl/calcChain.xml><?xml version="1.0" encoding="utf-8"?>
<calcChain xmlns="http://schemas.openxmlformats.org/spreadsheetml/2006/main">
  <c r="H22" i="6" l="1"/>
  <c r="E22" i="6"/>
  <c r="I22" i="6" s="1"/>
  <c r="H21" i="6"/>
  <c r="E21" i="6"/>
  <c r="F21" i="6" s="1"/>
  <c r="E20" i="6"/>
  <c r="G20" i="6" s="1"/>
  <c r="E19" i="6"/>
  <c r="H19" i="6" s="1"/>
  <c r="G18" i="6"/>
  <c r="F18" i="6"/>
  <c r="E18" i="6"/>
  <c r="I18" i="6" s="1"/>
  <c r="E17" i="6"/>
  <c r="F17" i="6" s="1"/>
  <c r="F12" i="6"/>
  <c r="H12" i="6" s="1"/>
  <c r="F11" i="6"/>
  <c r="H11" i="6" s="1"/>
  <c r="F10" i="6"/>
  <c r="H10" i="6" s="1"/>
  <c r="F9" i="6"/>
  <c r="G9" i="6" s="1"/>
  <c r="H8" i="6"/>
  <c r="F8" i="6"/>
  <c r="G8" i="6" s="1"/>
  <c r="F7" i="6"/>
  <c r="H7" i="6" s="1"/>
  <c r="G17" i="6" l="1"/>
  <c r="E32" i="6" s="1"/>
  <c r="H17" i="6"/>
  <c r="H18" i="6"/>
  <c r="F22" i="6"/>
  <c r="H20" i="6"/>
  <c r="G21" i="6"/>
  <c r="G22" i="6"/>
  <c r="G12" i="6"/>
  <c r="H9" i="6"/>
  <c r="C33" i="6" s="1"/>
  <c r="H34" i="6"/>
  <c r="I19" i="6"/>
  <c r="G33" i="6" s="1"/>
  <c r="E34" i="6"/>
  <c r="G7" i="6"/>
  <c r="G11" i="6"/>
  <c r="F19" i="6"/>
  <c r="I20" i="6"/>
  <c r="H33" i="6" s="1"/>
  <c r="F32" i="6"/>
  <c r="D33" i="6"/>
  <c r="F34" i="6"/>
  <c r="G10" i="6"/>
  <c r="I17" i="6"/>
  <c r="G19" i="6"/>
  <c r="E33" i="6" s="1"/>
  <c r="F20" i="6"/>
  <c r="I21" i="6"/>
  <c r="G34" i="6" s="1"/>
  <c r="C32" i="6"/>
  <c r="G32" i="6"/>
  <c r="C34" i="6"/>
  <c r="D32" i="6"/>
  <c r="H32" i="6"/>
  <c r="F33" i="6"/>
  <c r="D34" i="6"/>
  <c r="H27" i="5"/>
  <c r="H26" i="5"/>
  <c r="E22" i="5"/>
  <c r="G22" i="5" s="1"/>
  <c r="E21" i="5"/>
  <c r="H21" i="5" s="1"/>
  <c r="G20" i="5"/>
  <c r="F33" i="5" s="1"/>
  <c r="F20" i="5"/>
  <c r="E20" i="5"/>
  <c r="I20" i="5" s="1"/>
  <c r="E19" i="5"/>
  <c r="F19" i="5" s="1"/>
  <c r="E18" i="5"/>
  <c r="G18" i="5" s="1"/>
  <c r="E17" i="5"/>
  <c r="H17" i="5" s="1"/>
  <c r="F12" i="5"/>
  <c r="H12" i="5" s="1"/>
  <c r="D34" i="5" s="1"/>
  <c r="F11" i="5"/>
  <c r="G11" i="5" s="1"/>
  <c r="F10" i="5"/>
  <c r="G10" i="5" s="1"/>
  <c r="F9" i="5"/>
  <c r="H9" i="5" s="1"/>
  <c r="F8" i="5"/>
  <c r="H8" i="5" s="1"/>
  <c r="D32" i="5" s="1"/>
  <c r="F7" i="5"/>
  <c r="G7" i="5" s="1"/>
  <c r="H22" i="5" l="1"/>
  <c r="H10" i="5"/>
  <c r="D33" i="5" s="1"/>
  <c r="H11" i="5"/>
  <c r="C34" i="5" s="1"/>
  <c r="C35" i="5" s="1"/>
  <c r="C35" i="6"/>
  <c r="E35" i="6"/>
  <c r="G35" i="6"/>
  <c r="G19" i="5"/>
  <c r="E33" i="5" s="1"/>
  <c r="H19" i="5"/>
  <c r="H18" i="5"/>
  <c r="H7" i="5"/>
  <c r="C32" i="5" s="1"/>
  <c r="F34" i="5"/>
  <c r="I17" i="5"/>
  <c r="G32" i="5" s="1"/>
  <c r="I21" i="5"/>
  <c r="G34" i="5" s="1"/>
  <c r="G9" i="5"/>
  <c r="F17" i="5"/>
  <c r="I18" i="5"/>
  <c r="H32" i="5" s="1"/>
  <c r="F21" i="5"/>
  <c r="G8" i="5"/>
  <c r="G12" i="5"/>
  <c r="G17" i="5"/>
  <c r="E32" i="5" s="1"/>
  <c r="F18" i="5"/>
  <c r="I19" i="5"/>
  <c r="G33" i="5" s="1"/>
  <c r="H20" i="5"/>
  <c r="G21" i="5"/>
  <c r="E34" i="5" s="1"/>
  <c r="E35" i="5" s="1"/>
  <c r="F22" i="5"/>
  <c r="C33" i="5"/>
  <c r="I22" i="5"/>
  <c r="H34" i="5" s="1"/>
  <c r="F32" i="5"/>
  <c r="H33" i="5"/>
  <c r="H27" i="4"/>
  <c r="H26" i="4"/>
  <c r="E22" i="4"/>
  <c r="H22" i="4" s="1"/>
  <c r="E21" i="4"/>
  <c r="I21" i="4" s="1"/>
  <c r="G34" i="4" s="1"/>
  <c r="E20" i="4"/>
  <c r="I20" i="4" s="1"/>
  <c r="E19" i="4"/>
  <c r="I19" i="4" s="1"/>
  <c r="E18" i="4"/>
  <c r="F18" i="4" s="1"/>
  <c r="E17" i="4"/>
  <c r="G17" i="4" s="1"/>
  <c r="F12" i="4"/>
  <c r="G12" i="4" s="1"/>
  <c r="F11" i="4"/>
  <c r="H11" i="4" s="1"/>
  <c r="F10" i="4"/>
  <c r="H10" i="4" s="1"/>
  <c r="F9" i="4"/>
  <c r="H9" i="4" s="1"/>
  <c r="F8" i="4"/>
  <c r="G8" i="4" s="1"/>
  <c r="F7" i="4"/>
  <c r="H7" i="4" s="1"/>
  <c r="C32" i="4" s="1"/>
  <c r="G22" i="4" l="1"/>
  <c r="C34" i="4"/>
  <c r="H18" i="4"/>
  <c r="G35" i="5"/>
  <c r="F19" i="4"/>
  <c r="F34" i="4"/>
  <c r="G18" i="4"/>
  <c r="G19" i="4"/>
  <c r="E33" i="4" s="1"/>
  <c r="H19" i="4"/>
  <c r="H17" i="4"/>
  <c r="H12" i="4"/>
  <c r="D34" i="4" s="1"/>
  <c r="C35" i="4" s="1"/>
  <c r="G11" i="4"/>
  <c r="G7" i="4"/>
  <c r="H8" i="4"/>
  <c r="D32" i="4" s="1"/>
  <c r="F17" i="4"/>
  <c r="G10" i="4"/>
  <c r="I17" i="4"/>
  <c r="G32" i="4" s="1"/>
  <c r="F20" i="4"/>
  <c r="G9" i="4"/>
  <c r="I18" i="4"/>
  <c r="H32" i="4" s="1"/>
  <c r="G20" i="4"/>
  <c r="F33" i="4" s="1"/>
  <c r="F21" i="4"/>
  <c r="I22" i="4"/>
  <c r="H34" i="4"/>
  <c r="G35" i="4" s="1"/>
  <c r="H20" i="4"/>
  <c r="G21" i="4"/>
  <c r="E34" i="4" s="1"/>
  <c r="E35" i="4" s="1"/>
  <c r="F22" i="4"/>
  <c r="E32" i="4"/>
  <c r="C33" i="4"/>
  <c r="G33" i="4"/>
  <c r="H21" i="4"/>
  <c r="F32" i="4"/>
  <c r="D33" i="4"/>
  <c r="H33" i="4"/>
  <c r="H27" i="1"/>
  <c r="H26" i="1"/>
  <c r="E22" i="1"/>
  <c r="F22" i="1" s="1"/>
  <c r="E21" i="1"/>
  <c r="F21" i="1" s="1"/>
  <c r="E20" i="1"/>
  <c r="F20" i="1" s="1"/>
  <c r="E19" i="1"/>
  <c r="F19" i="1" s="1"/>
  <c r="E18" i="1"/>
  <c r="F18" i="1" s="1"/>
  <c r="E17" i="1"/>
  <c r="I17" i="1" s="1"/>
  <c r="F12" i="1"/>
  <c r="H12" i="1" s="1"/>
  <c r="F11" i="1"/>
  <c r="G11" i="1" s="1"/>
  <c r="F10" i="1"/>
  <c r="H10" i="1" s="1"/>
  <c r="F9" i="1"/>
  <c r="G9" i="1" s="1"/>
  <c r="F8" i="1"/>
  <c r="G8" i="1" s="1"/>
  <c r="F7" i="1"/>
  <c r="H7" i="1" s="1"/>
  <c r="I20" i="1" l="1"/>
  <c r="H33" i="1" s="1"/>
  <c r="C32" i="1"/>
  <c r="G32" i="1"/>
  <c r="I21" i="1"/>
  <c r="G34" i="1" s="1"/>
  <c r="H11" i="1"/>
  <c r="C34" i="1" s="1"/>
  <c r="I22" i="1"/>
  <c r="H34" i="1" s="1"/>
  <c r="D33" i="1"/>
  <c r="F17" i="1"/>
  <c r="I18" i="1"/>
  <c r="H32" i="1" s="1"/>
  <c r="D34" i="1"/>
  <c r="G10" i="1"/>
  <c r="G17" i="1"/>
  <c r="E32" i="1" s="1"/>
  <c r="H22" i="1"/>
  <c r="H21" i="1"/>
  <c r="H20" i="1"/>
  <c r="H19" i="1"/>
  <c r="H18" i="1"/>
  <c r="I19" i="1"/>
  <c r="G33" i="1" s="1"/>
  <c r="H17" i="1"/>
  <c r="G22" i="1"/>
  <c r="F34" i="1" s="1"/>
  <c r="G21" i="1"/>
  <c r="E34" i="1" s="1"/>
  <c r="G20" i="1"/>
  <c r="F33" i="1" s="1"/>
  <c r="G19" i="1"/>
  <c r="E33" i="1" s="1"/>
  <c r="G18" i="1"/>
  <c r="F32" i="1" s="1"/>
  <c r="G7" i="1"/>
  <c r="G12" i="1"/>
  <c r="H9" i="1"/>
  <c r="C33" i="1" s="1"/>
  <c r="H8" i="1"/>
  <c r="D32" i="1" s="1"/>
  <c r="E35" i="1" l="1"/>
  <c r="C35" i="1"/>
  <c r="G35" i="1"/>
</calcChain>
</file>

<file path=xl/sharedStrings.xml><?xml version="1.0" encoding="utf-8"?>
<sst xmlns="http://schemas.openxmlformats.org/spreadsheetml/2006/main" count="260" uniqueCount="62">
  <si>
    <t>구분</t>
  </si>
  <si>
    <t>일일수가</t>
  </si>
  <si>
    <t>일</t>
  </si>
  <si>
    <t>합계</t>
  </si>
  <si>
    <t>□☞☞</t>
  </si>
  <si>
    <t>세부내용</t>
  </si>
  <si>
    <t>비고</t>
  </si>
  <si>
    <t>진료비 별도</t>
  </si>
  <si>
    <t>화성에덴의집</t>
  </si>
  <si>
    <r>
      <t>1</t>
    </r>
    <r>
      <rPr>
        <b/>
        <sz val="10"/>
        <color rgb="FF000000"/>
        <rFont val="맑은 고딕"/>
        <family val="3"/>
        <charset val="129"/>
        <scheme val="minor"/>
      </rPr>
      <t>등급</t>
    </r>
  </si>
  <si>
    <r>
      <t>2</t>
    </r>
    <r>
      <rPr>
        <b/>
        <sz val="10"/>
        <color rgb="FF000000"/>
        <rFont val="맑은 고딕"/>
        <family val="3"/>
        <charset val="129"/>
        <scheme val="minor"/>
      </rPr>
      <t>등급</t>
    </r>
  </si>
  <si>
    <r>
      <t>3</t>
    </r>
    <r>
      <rPr>
        <b/>
        <sz val="10"/>
        <color rgb="FF000000"/>
        <rFont val="맑은 고딕"/>
        <family val="3"/>
        <charset val="129"/>
        <scheme val="minor"/>
      </rPr>
      <t>등급</t>
    </r>
    <r>
      <rPr>
        <b/>
        <sz val="10"/>
        <color rgb="FF000000"/>
        <rFont val="돋움"/>
        <family val="3"/>
        <charset val="129"/>
      </rPr>
      <t>/4</t>
    </r>
    <r>
      <rPr>
        <b/>
        <sz val="10"/>
        <color rgb="FF000000"/>
        <rFont val="맑은 고딕"/>
        <family val="3"/>
        <charset val="129"/>
        <scheme val="minor"/>
      </rPr>
      <t>등급</t>
    </r>
  </si>
  <si>
    <r>
      <t xml:space="preserve">2. </t>
    </r>
    <r>
      <rPr>
        <b/>
        <sz val="12"/>
        <color rgb="FF000000"/>
        <rFont val="맑은 고딕"/>
        <family val="3"/>
        <charset val="129"/>
        <scheme val="minor"/>
      </rPr>
      <t xml:space="preserve">등급별 수가 비교표 </t>
    </r>
    <r>
      <rPr>
        <b/>
        <sz val="12"/>
        <color rgb="FF000000"/>
        <rFont val="돋움"/>
        <family val="3"/>
        <charset val="129"/>
      </rPr>
      <t xml:space="preserve">( </t>
    </r>
    <r>
      <rPr>
        <b/>
        <sz val="12"/>
        <color rgb="FF000000"/>
        <rFont val="맑은 고딕"/>
        <family val="3"/>
        <charset val="129"/>
        <scheme val="minor"/>
      </rPr>
      <t xml:space="preserve">경감 </t>
    </r>
    <r>
      <rPr>
        <b/>
        <sz val="12"/>
        <color rgb="FF000000"/>
        <rFont val="돋움"/>
        <family val="3"/>
        <charset val="129"/>
      </rPr>
      <t>)</t>
    </r>
  </si>
  <si>
    <r>
      <t xml:space="preserve">식대 </t>
    </r>
    <r>
      <rPr>
        <b/>
        <sz val="10"/>
        <color rgb="FF000000"/>
        <rFont val="돋움"/>
        <family val="3"/>
        <charset val="129"/>
      </rPr>
      <t xml:space="preserve">+ </t>
    </r>
    <r>
      <rPr>
        <b/>
        <sz val="10"/>
        <color rgb="FF000000"/>
        <rFont val="맑은 고딕"/>
        <family val="3"/>
        <charset val="129"/>
        <scheme val="minor"/>
      </rPr>
      <t>간식</t>
    </r>
  </si>
  <si>
    <r>
      <t>식대비</t>
    </r>
    <r>
      <rPr>
        <b/>
        <sz val="10"/>
        <color rgb="FF000000"/>
        <rFont val="돋움"/>
        <family val="3"/>
        <charset val="129"/>
      </rPr>
      <t>: 8,100</t>
    </r>
    <r>
      <rPr>
        <b/>
        <sz val="10"/>
        <color rgb="FF000000"/>
        <rFont val="맑은 고딕"/>
        <family val="3"/>
        <charset val="129"/>
        <scheme val="minor"/>
      </rPr>
      <t>원</t>
    </r>
    <r>
      <rPr>
        <b/>
        <sz val="10"/>
        <color rgb="FF000000"/>
        <rFont val="돋움"/>
        <family val="3"/>
        <charset val="129"/>
      </rPr>
      <t>/</t>
    </r>
    <r>
      <rPr>
        <b/>
        <sz val="10"/>
        <color rgb="FF000000"/>
        <rFont val="맑은 고딕"/>
        <family val="3"/>
        <charset val="129"/>
        <scheme val="minor"/>
      </rPr>
      <t xml:space="preserve">일 </t>
    </r>
  </si>
  <si>
    <r>
      <t>간식비</t>
    </r>
    <r>
      <rPr>
        <b/>
        <sz val="10"/>
        <color rgb="FF000000"/>
        <rFont val="돋움"/>
        <family val="3"/>
        <charset val="129"/>
      </rPr>
      <t>: 1,400</t>
    </r>
    <r>
      <rPr>
        <b/>
        <sz val="10"/>
        <color rgb="FF000000"/>
        <rFont val="맑은 고딕"/>
        <family val="3"/>
        <charset val="129"/>
        <scheme val="minor"/>
      </rPr>
      <t>원</t>
    </r>
    <r>
      <rPr>
        <b/>
        <sz val="10"/>
        <color rgb="FF000000"/>
        <rFont val="돋움"/>
        <family val="3"/>
        <charset val="129"/>
      </rPr>
      <t>/</t>
    </r>
    <r>
      <rPr>
        <b/>
        <sz val="10"/>
        <color rgb="FF000000"/>
        <rFont val="맑은 고딕"/>
        <family val="3"/>
        <charset val="129"/>
        <scheme val="minor"/>
      </rPr>
      <t>일</t>
    </r>
  </si>
  <si>
    <r>
      <t>9,500</t>
    </r>
    <r>
      <rPr>
        <b/>
        <sz val="10"/>
        <color rgb="FF000000"/>
        <rFont val="맑은 고딕"/>
        <family val="3"/>
        <charset val="129"/>
        <scheme val="minor"/>
      </rPr>
      <t>원</t>
    </r>
    <r>
      <rPr>
        <b/>
        <sz val="10"/>
        <color rgb="FF000000"/>
        <rFont val="돋움"/>
        <family val="3"/>
        <charset val="129"/>
      </rPr>
      <t>/</t>
    </r>
    <r>
      <rPr>
        <b/>
        <sz val="10"/>
        <color rgb="FF000000"/>
        <rFont val="맑은 고딕"/>
        <family val="3"/>
        <charset val="129"/>
        <scheme val="minor"/>
      </rPr>
      <t>일</t>
    </r>
  </si>
  <si>
    <r>
      <t xml:space="preserve">3. </t>
    </r>
    <r>
      <rPr>
        <b/>
        <sz val="12"/>
        <color rgb="FF000000"/>
        <rFont val="맑은 고딕"/>
        <family val="3"/>
        <charset val="129"/>
        <scheme val="minor"/>
      </rPr>
      <t>비급여 항목</t>
    </r>
  </si>
  <si>
    <r>
      <t>3</t>
    </r>
    <r>
      <rPr>
        <b/>
        <sz val="10"/>
        <color rgb="FF000000"/>
        <rFont val="맑은 고딕"/>
        <family val="3"/>
        <charset val="129"/>
        <scheme val="minor"/>
      </rPr>
      <t>등급</t>
    </r>
  </si>
  <si>
    <t>4. 개인부담금 (1,2.본인부담금 + 3.비급여 )</t>
    <phoneticPr fontId="10" type="noConversion"/>
  </si>
  <si>
    <t xml:space="preserve"> </t>
    <phoneticPr fontId="10" type="noConversion"/>
  </si>
  <si>
    <t>금 액</t>
    <phoneticPr fontId="10" type="noConversion"/>
  </si>
  <si>
    <r>
      <t>3</t>
    </r>
    <r>
      <rPr>
        <b/>
        <sz val="10"/>
        <color rgb="FF0000FF"/>
        <rFont val="맑은 고딕"/>
        <family val="3"/>
        <charset val="129"/>
        <scheme val="minor"/>
      </rPr>
      <t xml:space="preserve">등급 평균 </t>
    </r>
    <phoneticPr fontId="10" type="noConversion"/>
  </si>
  <si>
    <t>시행일: 2019.01.01</t>
    <phoneticPr fontId="10" type="noConversion"/>
  </si>
  <si>
    <t>감경 40%</t>
    <phoneticPr fontId="10" type="noConversion"/>
  </si>
  <si>
    <t>감경 60%</t>
    <phoneticPr fontId="10" type="noConversion"/>
  </si>
  <si>
    <t>공단부담금(88%)</t>
    <phoneticPr fontId="10" type="noConversion"/>
  </si>
  <si>
    <t>본인부담금(12%)</t>
    <phoneticPr fontId="10" type="noConversion"/>
  </si>
  <si>
    <t>공단부담금(92%)</t>
    <phoneticPr fontId="10" type="noConversion"/>
  </si>
  <si>
    <t>본인부담금(8%)</t>
    <phoneticPr fontId="10" type="noConversion"/>
  </si>
  <si>
    <r>
      <t>일반</t>
    </r>
    <r>
      <rPr>
        <b/>
        <sz val="10"/>
        <color rgb="FF000000"/>
        <rFont val="돋움"/>
        <family val="3"/>
        <charset val="129"/>
      </rPr>
      <t>(20%)</t>
    </r>
  </si>
  <si>
    <r>
      <t>본인부담금</t>
    </r>
    <r>
      <rPr>
        <b/>
        <sz val="10"/>
        <color rgb="FF000000"/>
        <rFont val="돋움"/>
        <family val="3"/>
        <charset val="129"/>
      </rPr>
      <t>(12%)</t>
    </r>
  </si>
  <si>
    <r>
      <t>본인부담금</t>
    </r>
    <r>
      <rPr>
        <b/>
        <sz val="10"/>
        <color rgb="FF000000"/>
        <rFont val="돋움"/>
        <family val="3"/>
        <charset val="129"/>
      </rPr>
      <t>(8%)</t>
    </r>
  </si>
  <si>
    <r>
      <t>30</t>
    </r>
    <r>
      <rPr>
        <b/>
        <sz val="10"/>
        <color rgb="FF000000"/>
        <rFont val="맑은 고딕"/>
        <family val="3"/>
        <charset val="129"/>
        <scheme val="minor"/>
      </rPr>
      <t>일</t>
    </r>
  </si>
  <si>
    <r>
      <t>31</t>
    </r>
    <r>
      <rPr>
        <b/>
        <sz val="10"/>
        <color rgb="FF000000"/>
        <rFont val="맑은 고딕"/>
        <family val="3"/>
        <charset val="129"/>
        <scheme val="minor"/>
      </rPr>
      <t>일</t>
    </r>
  </si>
  <si>
    <r>
      <t>공단부담금</t>
    </r>
    <r>
      <rPr>
        <b/>
        <sz val="10"/>
        <color rgb="FF000000"/>
        <rFont val="돋움"/>
        <family val="3"/>
        <charset val="129"/>
      </rPr>
      <t>(80%)</t>
    </r>
  </si>
  <si>
    <r>
      <t>본인부담금</t>
    </r>
    <r>
      <rPr>
        <b/>
        <sz val="10"/>
        <color rgb="FF000000"/>
        <rFont val="돋움"/>
        <family val="3"/>
        <charset val="129"/>
      </rPr>
      <t>(20%)</t>
    </r>
  </si>
  <si>
    <r>
      <t>2018</t>
    </r>
    <r>
      <rPr>
        <b/>
        <sz val="10"/>
        <color rgb="FF000000"/>
        <rFont val="맑은 고딕"/>
        <family val="3"/>
        <charset val="129"/>
        <scheme val="minor"/>
      </rPr>
      <t>년</t>
    </r>
    <phoneticPr fontId="10" type="noConversion"/>
  </si>
  <si>
    <r>
      <t>2019</t>
    </r>
    <r>
      <rPr>
        <b/>
        <sz val="10"/>
        <color rgb="FF000000"/>
        <rFont val="맑은 고딕"/>
        <family val="3"/>
        <charset val="129"/>
        <scheme val="minor"/>
      </rPr>
      <t>년</t>
    </r>
    <phoneticPr fontId="10" type="noConversion"/>
  </si>
  <si>
    <r>
      <t>※공지사항</t>
    </r>
    <r>
      <rPr>
        <b/>
        <sz val="10"/>
        <color rgb="FF000000"/>
        <rFont val="돋움"/>
        <family val="3"/>
        <charset val="129"/>
      </rPr>
      <t xml:space="preserve">: </t>
    </r>
  </si>
  <si>
    <r>
      <t xml:space="preserve">1. </t>
    </r>
    <r>
      <rPr>
        <b/>
        <sz val="12"/>
        <color rgb="FF000000"/>
        <rFont val="맑은 고딕"/>
        <family val="3"/>
        <charset val="129"/>
        <scheme val="minor"/>
      </rPr>
      <t xml:space="preserve">등급별 수가 비교표 </t>
    </r>
    <r>
      <rPr>
        <b/>
        <sz val="12"/>
        <color rgb="FF000000"/>
        <rFont val="돋움"/>
        <family val="3"/>
        <charset val="129"/>
      </rPr>
      <t xml:space="preserve">( </t>
    </r>
    <r>
      <rPr>
        <b/>
        <sz val="12"/>
        <color rgb="FF000000"/>
        <rFont val="맑은 고딕"/>
        <family val="3"/>
        <charset val="129"/>
        <scheme val="minor"/>
      </rPr>
      <t xml:space="preserve">일반 </t>
    </r>
    <r>
      <rPr>
        <b/>
        <sz val="12"/>
        <color rgb="FF000000"/>
        <rFont val="돋움"/>
        <family val="3"/>
        <charset val="129"/>
      </rPr>
      <t xml:space="preserve">): </t>
    </r>
    <r>
      <rPr>
        <b/>
        <sz val="12"/>
        <color rgb="FF000000"/>
        <rFont val="맑은 고딕"/>
        <family val="3"/>
        <charset val="129"/>
        <scheme val="minor"/>
      </rPr>
      <t/>
    </r>
    <phoneticPr fontId="10" type="noConversion"/>
  </si>
  <si>
    <t>2019년 장기요양보험 수가 및 본인부담금 내역</t>
    <phoneticPr fontId="10" type="noConversion"/>
  </si>
  <si>
    <r>
      <rPr>
        <sz val="11"/>
        <color theme="1"/>
        <rFont val="맑은 고딕"/>
        <family val="3"/>
        <charset val="129"/>
      </rPr>
      <t>☞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보건복지부의 2019년 장기요양보험 수가 6.37% 인상에 따름</t>
    </r>
    <phoneticPr fontId="10" type="noConversion"/>
  </si>
  <si>
    <t>- 금년 한 해 동안 성원해주신 에덴의집 가족 여러분께 깊이 감사 드리며 새해 평안하시길 기도 드립니다.</t>
    <phoneticPr fontId="10" type="noConversion"/>
  </si>
  <si>
    <t>- 동절기 어르신들 건강 유지를 위하여 감기 드신 보호자는 방문을 자제하여 주시길 당부 드립니다.</t>
    <phoneticPr fontId="10" type="noConversion"/>
  </si>
  <si>
    <t>시행일: 2020.01.01</t>
    <phoneticPr fontId="10" type="noConversion"/>
  </si>
  <si>
    <r>
      <t>2020</t>
    </r>
    <r>
      <rPr>
        <b/>
        <sz val="10"/>
        <color rgb="FF000000"/>
        <rFont val="맑은 고딕"/>
        <family val="3"/>
        <charset val="129"/>
        <scheme val="minor"/>
      </rPr>
      <t>년</t>
    </r>
    <phoneticPr fontId="10" type="noConversion"/>
  </si>
  <si>
    <r>
      <rPr>
        <sz val="11"/>
        <color theme="1"/>
        <rFont val="맑은 고딕"/>
        <family val="3"/>
        <charset val="129"/>
      </rPr>
      <t>☞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보건복지부의 2020년 장기요양보험 수가 2.71% 인상에 따름</t>
    </r>
    <phoneticPr fontId="10" type="noConversion"/>
  </si>
  <si>
    <t>2020년 장기요양보험 수가 및 본인부담금 내역(시설)</t>
    <phoneticPr fontId="10" type="noConversion"/>
  </si>
  <si>
    <t>2020년 장기요양보험 수가 및 본인부담금 내역(공생)</t>
    <phoneticPr fontId="10" type="noConversion"/>
  </si>
  <si>
    <r>
      <rPr>
        <sz val="11"/>
        <color theme="1"/>
        <rFont val="맑은 고딕"/>
        <family val="3"/>
        <charset val="129"/>
      </rPr>
      <t>☞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보건복지부의 2020년 장기요양보험 수가 2.66% 인상에 따름</t>
    </r>
    <phoneticPr fontId="10" type="noConversion"/>
  </si>
  <si>
    <t>2021년 장기요양보험 수가 및 본인부담금 내역(공생)</t>
    <phoneticPr fontId="10" type="noConversion"/>
  </si>
  <si>
    <t>시행일: 2021.01.01</t>
    <phoneticPr fontId="10" type="noConversion"/>
  </si>
  <si>
    <r>
      <t>2021</t>
    </r>
    <r>
      <rPr>
        <b/>
        <sz val="10"/>
        <color rgb="FF000000"/>
        <rFont val="맑은 고딕"/>
        <family val="3"/>
        <charset val="129"/>
        <scheme val="minor"/>
      </rPr>
      <t>년</t>
    </r>
    <phoneticPr fontId="10" type="noConversion"/>
  </si>
  <si>
    <r>
      <rPr>
        <sz val="11"/>
        <color theme="1"/>
        <rFont val="맑은 고딕"/>
        <family val="3"/>
        <charset val="129"/>
      </rPr>
      <t>☞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보건복지부의 2020년 대비 장기요양보험 수가 1.28% 인상에 따름</t>
    </r>
    <phoneticPr fontId="10" type="noConversion"/>
  </si>
  <si>
    <r>
      <t>식대비</t>
    </r>
    <r>
      <rPr>
        <b/>
        <sz val="10"/>
        <color rgb="FF000000"/>
        <rFont val="돋움"/>
        <family val="3"/>
        <charset val="129"/>
      </rPr>
      <t>: 7,500</t>
    </r>
    <r>
      <rPr>
        <b/>
        <sz val="10"/>
        <color rgb="FF000000"/>
        <rFont val="맑은 고딕"/>
        <family val="3"/>
        <charset val="129"/>
        <scheme val="minor"/>
      </rPr>
      <t>원</t>
    </r>
    <r>
      <rPr>
        <b/>
        <sz val="10"/>
        <color rgb="FF000000"/>
        <rFont val="돋움"/>
        <family val="3"/>
        <charset val="129"/>
      </rPr>
      <t>/</t>
    </r>
    <r>
      <rPr>
        <b/>
        <sz val="10"/>
        <color rgb="FF000000"/>
        <rFont val="맑은 고딕"/>
        <family val="3"/>
        <charset val="129"/>
        <scheme val="minor"/>
      </rPr>
      <t xml:space="preserve">일 </t>
    </r>
    <phoneticPr fontId="10" type="noConversion"/>
  </si>
  <si>
    <r>
      <t>간식비</t>
    </r>
    <r>
      <rPr>
        <b/>
        <sz val="10"/>
        <color rgb="FF000000"/>
        <rFont val="돋움"/>
        <family val="3"/>
        <charset val="129"/>
      </rPr>
      <t>: 1,000</t>
    </r>
    <r>
      <rPr>
        <b/>
        <sz val="10"/>
        <color rgb="FF000000"/>
        <rFont val="맑은 고딕"/>
        <family val="3"/>
        <charset val="129"/>
        <scheme val="minor"/>
      </rPr>
      <t>원</t>
    </r>
    <r>
      <rPr>
        <b/>
        <sz val="10"/>
        <color rgb="FF000000"/>
        <rFont val="돋움"/>
        <family val="3"/>
        <charset val="129"/>
      </rPr>
      <t>/</t>
    </r>
    <r>
      <rPr>
        <b/>
        <sz val="10"/>
        <color rgb="FF000000"/>
        <rFont val="맑은 고딕"/>
        <family val="3"/>
        <charset val="129"/>
        <scheme val="minor"/>
      </rPr>
      <t>일</t>
    </r>
    <phoneticPr fontId="10" type="noConversion"/>
  </si>
  <si>
    <r>
      <t>8,500</t>
    </r>
    <r>
      <rPr>
        <b/>
        <sz val="10"/>
        <color rgb="FF000000"/>
        <rFont val="맑은 고딕"/>
        <family val="3"/>
        <charset val="129"/>
        <scheme val="minor"/>
      </rPr>
      <t>원</t>
    </r>
    <r>
      <rPr>
        <b/>
        <sz val="10"/>
        <color rgb="FF000000"/>
        <rFont val="돋움"/>
        <family val="3"/>
        <charset val="129"/>
      </rPr>
      <t>/</t>
    </r>
    <r>
      <rPr>
        <b/>
        <sz val="10"/>
        <color rgb="FF000000"/>
        <rFont val="맑은 고딕"/>
        <family val="3"/>
        <charset val="129"/>
        <scheme val="minor"/>
      </rPr>
      <t>일</t>
    </r>
    <phoneticPr fontId="10" type="noConversion"/>
  </si>
  <si>
    <t>화성너싱홈</t>
    <phoneticPr fontId="10" type="noConversion"/>
  </si>
  <si>
    <t>- 금년 한 해 동안 성원해주신  여러분께 깊이 감사 드리며 새해 평안하시길 기도 드립니다.</t>
    <phoneticPr fontId="10" type="noConversion"/>
  </si>
  <si>
    <r>
      <t>30</t>
    </r>
    <r>
      <rPr>
        <sz val="10"/>
        <color rgb="FF000000"/>
        <rFont val="맑은 고딕"/>
        <family val="3"/>
        <charset val="129"/>
        <scheme val="minor"/>
      </rPr>
      <t>일</t>
    </r>
  </si>
  <si>
    <r>
      <t>31</t>
    </r>
    <r>
      <rPr>
        <sz val="10"/>
        <color rgb="FF000000"/>
        <rFont val="맑은 고딕"/>
        <family val="3"/>
        <charset val="129"/>
        <scheme val="minor"/>
      </rPr>
      <t>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</si>
</sst>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23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00"/>
      <name val="돋움"/>
      <family val="3"/>
      <charset val="129"/>
    </font>
    <font>
      <b/>
      <sz val="11"/>
      <color rgb="FF000000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2"/>
      <color rgb="FF000000"/>
      <name val="맑은 고딕"/>
      <family val="3"/>
      <charset val="129"/>
      <scheme val="minor"/>
    </font>
    <font>
      <b/>
      <sz val="12"/>
      <color rgb="FFFFFFFF"/>
      <name val="맑은 고딕"/>
      <family val="3"/>
      <charset val="129"/>
      <scheme val="minor"/>
    </font>
    <font>
      <b/>
      <sz val="10"/>
      <color rgb="FF0000FF"/>
      <name val="돋움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rgb="FF0000FF"/>
      <name val="맑은 고딕"/>
      <family val="3"/>
      <charset val="129"/>
      <scheme val="minor"/>
    </font>
    <font>
      <b/>
      <sz val="19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2"/>
      <charset val="129"/>
      <scheme val="minor"/>
    </font>
    <font>
      <sz val="10"/>
      <color rgb="FF000000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AED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0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  <xf numFmtId="3" fontId="3" fillId="4" borderId="0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3" fontId="3" fillId="5" borderId="3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2" fillId="3" borderId="3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3" fillId="8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3" fontId="3" fillId="7" borderId="3" xfId="0" applyNumberFormat="1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3" fontId="3" fillId="8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0" xfId="0" quotePrefix="1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41" fontId="0" fillId="0" borderId="0" xfId="1" applyFont="1">
      <alignment vertical="center"/>
    </xf>
    <xf numFmtId="9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12" fillId="0" borderId="0" xfId="0" applyNumberFormat="1" applyFont="1">
      <alignment vertical="center"/>
    </xf>
    <xf numFmtId="3" fontId="0" fillId="0" borderId="0" xfId="0" applyNumberFormat="1">
      <alignment vertical="center"/>
    </xf>
    <xf numFmtId="3" fontId="21" fillId="7" borderId="3" xfId="0" applyNumberFormat="1" applyFont="1" applyFill="1" applyBorder="1" applyAlignment="1">
      <alignment horizontal="center" vertical="center" wrapText="1"/>
    </xf>
    <xf numFmtId="3" fontId="21" fillId="5" borderId="3" xfId="0" applyNumberFormat="1" applyFont="1" applyFill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3" fontId="21" fillId="8" borderId="3" xfId="0" applyNumberFormat="1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1" fillId="8" borderId="1" xfId="0" applyNumberFormat="1" applyFont="1" applyFill="1" applyBorder="1" applyAlignment="1">
      <alignment horizontal="center" vertical="center" wrapText="1"/>
    </xf>
    <xf numFmtId="3" fontId="21" fillId="7" borderId="1" xfId="0" applyNumberFormat="1" applyFont="1" applyFill="1" applyBorder="1" applyAlignment="1">
      <alignment horizontal="center" vertical="center" wrapText="1"/>
    </xf>
    <xf numFmtId="3" fontId="21" fillId="5" borderId="1" xfId="0" applyNumberFormat="1" applyFont="1" applyFill="1" applyBorder="1" applyAlignment="1">
      <alignment horizontal="center" vertical="center" wrapText="1"/>
    </xf>
    <xf numFmtId="3" fontId="3" fillId="8" borderId="12" xfId="0" applyNumberFormat="1" applyFont="1" applyFill="1" applyBorder="1" applyAlignment="1">
      <alignment horizontal="center" vertical="center" wrapText="1"/>
    </xf>
    <xf numFmtId="3" fontId="3" fillId="8" borderId="13" xfId="0" applyNumberFormat="1" applyFont="1" applyFill="1" applyBorder="1" applyAlignment="1">
      <alignment horizontal="center" vertical="center" wrapText="1"/>
    </xf>
    <xf numFmtId="3" fontId="3" fillId="7" borderId="13" xfId="0" applyNumberFormat="1" applyFont="1" applyFill="1" applyBorder="1" applyAlignment="1">
      <alignment horizontal="center" vertical="center" wrapText="1"/>
    </xf>
    <xf numFmtId="3" fontId="3" fillId="5" borderId="13" xfId="0" applyNumberFormat="1" applyFont="1" applyFill="1" applyBorder="1" applyAlignment="1">
      <alignment horizontal="center" vertical="center" wrapText="1"/>
    </xf>
    <xf numFmtId="3" fontId="3" fillId="5" borderId="14" xfId="0" applyNumberFormat="1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8" borderId="1" xfId="0" applyNumberFormat="1" applyFont="1" applyFill="1" applyBorder="1" applyAlignment="1">
      <alignment horizontal="center" vertical="center" wrapText="1"/>
    </xf>
    <xf numFmtId="3" fontId="3" fillId="8" borderId="2" xfId="0" applyNumberFormat="1" applyFont="1" applyFill="1" applyBorder="1" applyAlignment="1">
      <alignment horizontal="center" vertical="center" wrapText="1"/>
    </xf>
    <xf numFmtId="3" fontId="3" fillId="8" borderId="6" xfId="0" applyNumberFormat="1" applyFont="1" applyFill="1" applyBorder="1" applyAlignment="1">
      <alignment horizontal="center" vertical="center" wrapText="1"/>
    </xf>
    <xf numFmtId="3" fontId="3" fillId="8" borderId="7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13" fillId="6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76" fontId="11" fillId="7" borderId="6" xfId="0" applyNumberFormat="1" applyFont="1" applyFill="1" applyBorder="1" applyAlignment="1">
      <alignment horizontal="center" vertical="center"/>
    </xf>
    <xf numFmtId="176" fontId="11" fillId="7" borderId="7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1"/>
  <sheetViews>
    <sheetView workbookViewId="0">
      <selection activeCell="P14" sqref="P14"/>
    </sheetView>
  </sheetViews>
  <sheetFormatPr defaultRowHeight="17.399999999999999" x14ac:dyDescent="0.4"/>
  <cols>
    <col min="1" max="1" width="1.8984375" customWidth="1"/>
    <col min="2" max="2" width="11.19921875" customWidth="1"/>
    <col min="3" max="9" width="11" customWidth="1"/>
    <col min="10" max="10" width="2" customWidth="1"/>
    <col min="14" max="14" width="9.19921875" bestFit="1" customWidth="1"/>
    <col min="15" max="17" width="12.796875" bestFit="1" customWidth="1"/>
    <col min="19" max="19" width="10.69921875" bestFit="1" customWidth="1"/>
  </cols>
  <sheetData>
    <row r="1" spans="2:9" ht="30.6" x14ac:dyDescent="0.4">
      <c r="B1" s="66" t="s">
        <v>51</v>
      </c>
      <c r="C1" s="67"/>
      <c r="D1" s="67"/>
      <c r="E1" s="67"/>
      <c r="F1" s="67"/>
      <c r="G1" s="67"/>
      <c r="H1" s="67"/>
      <c r="I1" s="68"/>
    </row>
    <row r="2" spans="2:9" x14ac:dyDescent="0.4">
      <c r="C2" s="69" t="s">
        <v>54</v>
      </c>
      <c r="D2" s="70"/>
      <c r="E2" s="70"/>
      <c r="F2" s="70"/>
      <c r="G2" s="70"/>
      <c r="H2" s="70"/>
    </row>
    <row r="4" spans="2:9" ht="18.75" customHeight="1" x14ac:dyDescent="0.4">
      <c r="B4" s="10" t="s">
        <v>40</v>
      </c>
      <c r="C4" s="10"/>
      <c r="D4" s="10"/>
      <c r="E4" s="10"/>
      <c r="F4" s="10"/>
      <c r="G4" s="10"/>
      <c r="H4" s="10"/>
      <c r="I4" s="18" t="s">
        <v>52</v>
      </c>
    </row>
    <row r="5" spans="2:9" s="20" customFormat="1" ht="18.75" customHeight="1" x14ac:dyDescent="0.4">
      <c r="B5" s="71" t="s">
        <v>0</v>
      </c>
      <c r="C5" s="73" t="s">
        <v>1</v>
      </c>
      <c r="D5" s="74"/>
      <c r="E5" s="71" t="s">
        <v>2</v>
      </c>
      <c r="F5" s="71" t="s">
        <v>3</v>
      </c>
      <c r="G5" s="71" t="s">
        <v>35</v>
      </c>
      <c r="H5" s="75" t="s">
        <v>36</v>
      </c>
      <c r="I5" s="76"/>
    </row>
    <row r="6" spans="2:9" s="20" customFormat="1" ht="18.75" customHeight="1" x14ac:dyDescent="0.4">
      <c r="B6" s="72"/>
      <c r="C6" s="22" t="s">
        <v>46</v>
      </c>
      <c r="D6" s="22" t="s">
        <v>53</v>
      </c>
      <c r="E6" s="72"/>
      <c r="F6" s="72"/>
      <c r="G6" s="72"/>
      <c r="H6" s="75"/>
      <c r="I6" s="76"/>
    </row>
    <row r="7" spans="2:9" ht="18.75" customHeight="1" x14ac:dyDescent="0.4">
      <c r="B7" s="77" t="s">
        <v>9</v>
      </c>
      <c r="C7" s="79">
        <v>62230</v>
      </c>
      <c r="D7" s="79">
        <v>63050</v>
      </c>
      <c r="E7" s="40">
        <v>30</v>
      </c>
      <c r="F7" s="44">
        <f>D7*E7</f>
        <v>1891500</v>
      </c>
      <c r="G7" s="44">
        <f>F7*0.8</f>
        <v>1513200</v>
      </c>
      <c r="H7" s="81">
        <f>F7*0.2</f>
        <v>378300</v>
      </c>
      <c r="I7" s="82"/>
    </row>
    <row r="8" spans="2:9" ht="18.75" customHeight="1" x14ac:dyDescent="0.4">
      <c r="B8" s="78"/>
      <c r="C8" s="80"/>
      <c r="D8" s="80"/>
      <c r="E8" s="40">
        <v>31</v>
      </c>
      <c r="F8" s="44">
        <f>D7*E8</f>
        <v>1954550</v>
      </c>
      <c r="G8" s="44">
        <f t="shared" ref="G8:G12" si="0">F8*0.8</f>
        <v>1563640</v>
      </c>
      <c r="H8" s="81">
        <f t="shared" ref="H8:H12" si="1">F8*0.2</f>
        <v>390910</v>
      </c>
      <c r="I8" s="82"/>
    </row>
    <row r="9" spans="2:9" ht="18.75" customHeight="1" x14ac:dyDescent="0.4">
      <c r="B9" s="77" t="s">
        <v>10</v>
      </c>
      <c r="C9" s="79">
        <v>57750</v>
      </c>
      <c r="D9" s="79">
        <v>58510</v>
      </c>
      <c r="E9" s="40">
        <v>30</v>
      </c>
      <c r="F9" s="44">
        <f t="shared" ref="F9" si="2">D9*E9</f>
        <v>1755300</v>
      </c>
      <c r="G9" s="44">
        <f t="shared" si="0"/>
        <v>1404240</v>
      </c>
      <c r="H9" s="81">
        <f t="shared" si="1"/>
        <v>351060</v>
      </c>
      <c r="I9" s="82"/>
    </row>
    <row r="10" spans="2:9" ht="18.75" customHeight="1" x14ac:dyDescent="0.4">
      <c r="B10" s="78"/>
      <c r="C10" s="80"/>
      <c r="D10" s="80"/>
      <c r="E10" s="40">
        <v>31</v>
      </c>
      <c r="F10" s="44">
        <f t="shared" ref="F10" si="3">D9*E10</f>
        <v>1813810</v>
      </c>
      <c r="G10" s="44">
        <f t="shared" si="0"/>
        <v>1451048</v>
      </c>
      <c r="H10" s="81">
        <f t="shared" si="1"/>
        <v>362762</v>
      </c>
      <c r="I10" s="82"/>
    </row>
    <row r="11" spans="2:9" ht="18.75" customHeight="1" x14ac:dyDescent="0.4">
      <c r="B11" s="77" t="s">
        <v>11</v>
      </c>
      <c r="C11" s="79">
        <v>53230</v>
      </c>
      <c r="D11" s="79">
        <v>53930</v>
      </c>
      <c r="E11" s="40">
        <v>30</v>
      </c>
      <c r="F11" s="44">
        <f t="shared" ref="F11" si="4">D11*E11</f>
        <v>1617900</v>
      </c>
      <c r="G11" s="44">
        <f t="shared" si="0"/>
        <v>1294320</v>
      </c>
      <c r="H11" s="81">
        <f t="shared" si="1"/>
        <v>323580</v>
      </c>
      <c r="I11" s="82"/>
    </row>
    <row r="12" spans="2:9" ht="18.75" customHeight="1" x14ac:dyDescent="0.4">
      <c r="B12" s="78"/>
      <c r="C12" s="80"/>
      <c r="D12" s="80"/>
      <c r="E12" s="40">
        <v>31</v>
      </c>
      <c r="F12" s="44">
        <f t="shared" ref="F12" si="5">D11*E12</f>
        <v>1671830</v>
      </c>
      <c r="G12" s="44">
        <f t="shared" si="0"/>
        <v>1337464</v>
      </c>
      <c r="H12" s="81">
        <f t="shared" si="1"/>
        <v>334366</v>
      </c>
      <c r="I12" s="82"/>
    </row>
    <row r="13" spans="2:9" ht="16.5" customHeight="1" x14ac:dyDescent="0.4">
      <c r="C13" s="3" t="s">
        <v>4</v>
      </c>
    </row>
    <row r="14" spans="2:9" ht="18.75" customHeight="1" x14ac:dyDescent="0.4">
      <c r="B14" s="84" t="s">
        <v>12</v>
      </c>
      <c r="C14" s="84"/>
      <c r="D14" s="84"/>
      <c r="E14" s="84"/>
      <c r="F14" s="84"/>
      <c r="G14" s="84"/>
      <c r="H14" s="84"/>
      <c r="I14" s="84"/>
    </row>
    <row r="15" spans="2:9" s="21" customFormat="1" ht="18.75" customHeight="1" x14ac:dyDescent="0.4">
      <c r="B15" s="85" t="s">
        <v>0</v>
      </c>
      <c r="C15" s="85" t="s">
        <v>1</v>
      </c>
      <c r="D15" s="85" t="s">
        <v>2</v>
      </c>
      <c r="E15" s="85" t="s">
        <v>3</v>
      </c>
      <c r="F15" s="86" t="s">
        <v>24</v>
      </c>
      <c r="G15" s="86"/>
      <c r="H15" s="83" t="s">
        <v>25</v>
      </c>
      <c r="I15" s="83"/>
    </row>
    <row r="16" spans="2:9" s="21" customFormat="1" ht="26.25" customHeight="1" x14ac:dyDescent="0.4">
      <c r="B16" s="85"/>
      <c r="C16" s="85"/>
      <c r="D16" s="85"/>
      <c r="E16" s="85"/>
      <c r="F16" s="19" t="s">
        <v>26</v>
      </c>
      <c r="G16" s="42" t="s">
        <v>27</v>
      </c>
      <c r="H16" s="19" t="s">
        <v>28</v>
      </c>
      <c r="I16" s="43" t="s">
        <v>29</v>
      </c>
    </row>
    <row r="17" spans="2:19" ht="18.75" customHeight="1" x14ac:dyDescent="0.4">
      <c r="B17" s="87" t="s">
        <v>9</v>
      </c>
      <c r="C17" s="79">
        <v>63050</v>
      </c>
      <c r="D17" s="40">
        <v>30</v>
      </c>
      <c r="E17" s="44">
        <f>C17*D17</f>
        <v>1891500</v>
      </c>
      <c r="F17" s="6">
        <f>E17*0.88</f>
        <v>1664520</v>
      </c>
      <c r="G17" s="25">
        <f>E17*0.12</f>
        <v>226980</v>
      </c>
      <c r="H17" s="6">
        <f>E17*0.92</f>
        <v>1740180</v>
      </c>
      <c r="I17" s="16">
        <f>E17*0.08</f>
        <v>151320</v>
      </c>
      <c r="O17" s="49"/>
    </row>
    <row r="18" spans="2:19" ht="18.75" customHeight="1" x14ac:dyDescent="0.4">
      <c r="B18" s="87"/>
      <c r="C18" s="80"/>
      <c r="D18" s="40">
        <v>31</v>
      </c>
      <c r="E18" s="44">
        <f>C17*D18</f>
        <v>1954550</v>
      </c>
      <c r="F18" s="6">
        <f t="shared" ref="F18:F22" si="6">E18*0.88</f>
        <v>1720004</v>
      </c>
      <c r="G18" s="25">
        <f t="shared" ref="G18:G22" si="7">E18*0.12</f>
        <v>234546</v>
      </c>
      <c r="H18" s="6">
        <f t="shared" ref="H18:H22" si="8">E18*0.92</f>
        <v>1798186</v>
      </c>
      <c r="I18" s="16">
        <f t="shared" ref="I18:I22" si="9">E18*0.08</f>
        <v>156364</v>
      </c>
      <c r="O18" s="49"/>
    </row>
    <row r="19" spans="2:19" ht="18.75" customHeight="1" x14ac:dyDescent="0.4">
      <c r="B19" s="87" t="s">
        <v>10</v>
      </c>
      <c r="C19" s="79">
        <v>58510</v>
      </c>
      <c r="D19" s="40">
        <v>30</v>
      </c>
      <c r="E19" s="44">
        <f t="shared" ref="E19" si="10">C19*D19</f>
        <v>1755300</v>
      </c>
      <c r="F19" s="6">
        <f t="shared" si="6"/>
        <v>1544664</v>
      </c>
      <c r="G19" s="25">
        <f t="shared" si="7"/>
        <v>210636</v>
      </c>
      <c r="H19" s="6">
        <f t="shared" si="8"/>
        <v>1614876</v>
      </c>
      <c r="I19" s="16">
        <f t="shared" si="9"/>
        <v>140424</v>
      </c>
    </row>
    <row r="20" spans="2:19" ht="18.75" customHeight="1" x14ac:dyDescent="0.4">
      <c r="B20" s="87"/>
      <c r="C20" s="80"/>
      <c r="D20" s="40">
        <v>31</v>
      </c>
      <c r="E20" s="44">
        <f t="shared" ref="E20" si="11">C19*D20</f>
        <v>1813810</v>
      </c>
      <c r="F20" s="6">
        <f t="shared" si="6"/>
        <v>1596152.8</v>
      </c>
      <c r="G20" s="25">
        <f t="shared" si="7"/>
        <v>217657.19999999998</v>
      </c>
      <c r="H20" s="6">
        <f t="shared" si="8"/>
        <v>1668705.2000000002</v>
      </c>
      <c r="I20" s="16">
        <f t="shared" si="9"/>
        <v>145104.80000000002</v>
      </c>
    </row>
    <row r="21" spans="2:19" ht="18.75" customHeight="1" x14ac:dyDescent="0.4">
      <c r="B21" s="87" t="s">
        <v>11</v>
      </c>
      <c r="C21" s="79">
        <v>53930</v>
      </c>
      <c r="D21" s="40">
        <v>30</v>
      </c>
      <c r="E21" s="44">
        <f t="shared" ref="E21" si="12">C21*D21</f>
        <v>1617900</v>
      </c>
      <c r="F21" s="6">
        <f t="shared" si="6"/>
        <v>1423752</v>
      </c>
      <c r="G21" s="25">
        <f t="shared" si="7"/>
        <v>194148</v>
      </c>
      <c r="H21" s="6">
        <f t="shared" si="8"/>
        <v>1488468</v>
      </c>
      <c r="I21" s="16">
        <f t="shared" si="9"/>
        <v>129432</v>
      </c>
    </row>
    <row r="22" spans="2:19" ht="18.75" customHeight="1" x14ac:dyDescent="0.4">
      <c r="B22" s="87"/>
      <c r="C22" s="80"/>
      <c r="D22" s="40">
        <v>31</v>
      </c>
      <c r="E22" s="44">
        <f t="shared" ref="E22" si="13">C21*D22</f>
        <v>1671830</v>
      </c>
      <c r="F22" s="6">
        <f t="shared" si="6"/>
        <v>1471210.4</v>
      </c>
      <c r="G22" s="25">
        <f t="shared" si="7"/>
        <v>200619.6</v>
      </c>
      <c r="H22" s="6">
        <f t="shared" si="8"/>
        <v>1538083.6</v>
      </c>
      <c r="I22" s="16">
        <f t="shared" si="9"/>
        <v>133746.4</v>
      </c>
    </row>
    <row r="23" spans="2:19" ht="15" customHeight="1" x14ac:dyDescent="0.4">
      <c r="B23" s="11"/>
      <c r="C23" s="12"/>
      <c r="D23" s="11"/>
      <c r="E23" s="12"/>
      <c r="F23" s="13"/>
      <c r="G23" s="14"/>
      <c r="H23" s="14"/>
      <c r="I23" s="14"/>
    </row>
    <row r="24" spans="2:19" ht="18.75" customHeight="1" x14ac:dyDescent="0.4">
      <c r="B24" s="88" t="s">
        <v>17</v>
      </c>
      <c r="C24" s="88"/>
      <c r="D24" s="88"/>
      <c r="E24" s="88"/>
      <c r="F24" s="88"/>
    </row>
    <row r="25" spans="2:19" ht="18.75" customHeight="1" x14ac:dyDescent="0.4">
      <c r="B25" s="89" t="s">
        <v>0</v>
      </c>
      <c r="C25" s="90"/>
      <c r="D25" s="89" t="s">
        <v>5</v>
      </c>
      <c r="E25" s="90"/>
      <c r="F25" s="17" t="s">
        <v>3</v>
      </c>
      <c r="G25" s="17" t="s">
        <v>2</v>
      </c>
      <c r="H25" s="91" t="s">
        <v>21</v>
      </c>
      <c r="I25" s="92"/>
    </row>
    <row r="26" spans="2:19" ht="18.75" customHeight="1" x14ac:dyDescent="0.4">
      <c r="B26" s="93" t="s">
        <v>13</v>
      </c>
      <c r="C26" s="93"/>
      <c r="D26" s="93" t="s">
        <v>55</v>
      </c>
      <c r="E26" s="93"/>
      <c r="F26" s="87" t="s">
        <v>57</v>
      </c>
      <c r="G26" s="40">
        <v>30</v>
      </c>
      <c r="H26" s="94">
        <v>255000</v>
      </c>
      <c r="I26" s="95"/>
    </row>
    <row r="27" spans="2:19" ht="18.75" customHeight="1" x14ac:dyDescent="0.4">
      <c r="B27" s="93"/>
      <c r="C27" s="93"/>
      <c r="D27" s="93" t="s">
        <v>56</v>
      </c>
      <c r="E27" s="93"/>
      <c r="F27" s="87"/>
      <c r="G27" s="40">
        <v>31</v>
      </c>
      <c r="H27" s="94">
        <v>263500</v>
      </c>
      <c r="I27" s="95"/>
      <c r="O27" s="45"/>
      <c r="P27" s="45"/>
      <c r="Q27" s="45"/>
      <c r="S27" s="47"/>
    </row>
    <row r="28" spans="2:19" ht="15" customHeight="1" x14ac:dyDescent="0.4">
      <c r="B28" s="96"/>
      <c r="C28" s="96"/>
      <c r="D28" s="96"/>
      <c r="E28" s="96"/>
      <c r="F28" s="96"/>
      <c r="G28" s="96"/>
      <c r="H28" s="96"/>
      <c r="I28" s="96"/>
      <c r="O28" s="46"/>
      <c r="P28" s="46"/>
      <c r="Q28" s="46"/>
    </row>
    <row r="29" spans="2:19" ht="18.75" customHeight="1" x14ac:dyDescent="0.4">
      <c r="B29" s="97" t="s">
        <v>19</v>
      </c>
      <c r="C29" s="97"/>
      <c r="D29" s="97"/>
      <c r="E29" s="97"/>
      <c r="F29" s="97"/>
      <c r="O29" s="47"/>
      <c r="P29" s="47"/>
      <c r="Q29" s="47"/>
    </row>
    <row r="30" spans="2:19" s="20" customFormat="1" ht="18.75" customHeight="1" x14ac:dyDescent="0.4">
      <c r="B30" s="98" t="s">
        <v>0</v>
      </c>
      <c r="C30" s="99" t="s">
        <v>30</v>
      </c>
      <c r="D30" s="99"/>
      <c r="E30" s="100" t="s">
        <v>31</v>
      </c>
      <c r="F30" s="100"/>
      <c r="G30" s="101" t="s">
        <v>32</v>
      </c>
      <c r="H30" s="101"/>
      <c r="I30" s="98" t="s">
        <v>6</v>
      </c>
      <c r="O30" s="48"/>
      <c r="P30" s="48"/>
      <c r="Q30" s="48"/>
    </row>
    <row r="31" spans="2:19" s="20" customFormat="1" ht="18.75" customHeight="1" x14ac:dyDescent="0.4">
      <c r="B31" s="98"/>
      <c r="C31" s="52" t="s">
        <v>60</v>
      </c>
      <c r="D31" s="52" t="s">
        <v>61</v>
      </c>
      <c r="E31" s="53" t="s">
        <v>60</v>
      </c>
      <c r="F31" s="53" t="s">
        <v>61</v>
      </c>
      <c r="G31" s="54" t="s">
        <v>60</v>
      </c>
      <c r="H31" s="54" t="s">
        <v>61</v>
      </c>
      <c r="I31" s="98"/>
      <c r="O31" s="48"/>
      <c r="P31" s="48"/>
      <c r="Q31" s="48"/>
    </row>
    <row r="32" spans="2:19" ht="18.75" customHeight="1" x14ac:dyDescent="0.4">
      <c r="B32" s="40" t="s">
        <v>9</v>
      </c>
      <c r="C32" s="55">
        <f>H26+H7</f>
        <v>633300</v>
      </c>
      <c r="D32" s="55">
        <f>H27+H8</f>
        <v>654410</v>
      </c>
      <c r="E32" s="50">
        <f>H26+G17</f>
        <v>481980</v>
      </c>
      <c r="F32" s="50">
        <f>H27+G18</f>
        <v>498046</v>
      </c>
      <c r="G32" s="51">
        <f>H26+I17</f>
        <v>406320</v>
      </c>
      <c r="H32" s="51">
        <f>H27+I18</f>
        <v>419864</v>
      </c>
      <c r="I32" s="41" t="s">
        <v>7</v>
      </c>
      <c r="N32" s="20"/>
      <c r="O32" s="48"/>
      <c r="P32" s="48"/>
      <c r="Q32" s="48"/>
    </row>
    <row r="33" spans="2:17" ht="18.75" customHeight="1" thickBot="1" x14ac:dyDescent="0.45">
      <c r="B33" s="40" t="s">
        <v>10</v>
      </c>
      <c r="C33" s="58">
        <f>H26+H9</f>
        <v>606060</v>
      </c>
      <c r="D33" s="58">
        <f>H27+H10</f>
        <v>626262</v>
      </c>
      <c r="E33" s="59">
        <f>H26+G19</f>
        <v>465636</v>
      </c>
      <c r="F33" s="59">
        <f>H27+G20</f>
        <v>481157.19999999995</v>
      </c>
      <c r="G33" s="60">
        <f>H26+I19</f>
        <v>395424</v>
      </c>
      <c r="H33" s="60">
        <f>H27+I20</f>
        <v>408604.80000000005</v>
      </c>
      <c r="I33" s="41" t="s">
        <v>7</v>
      </c>
      <c r="O33" s="47"/>
      <c r="P33" s="47"/>
      <c r="Q33" s="47"/>
    </row>
    <row r="34" spans="2:17" ht="18.75" customHeight="1" thickBot="1" x14ac:dyDescent="0.45">
      <c r="B34" s="56" t="s">
        <v>18</v>
      </c>
      <c r="C34" s="61">
        <f>H26+H11</f>
        <v>578580</v>
      </c>
      <c r="D34" s="62">
        <f>H27+H12</f>
        <v>597866</v>
      </c>
      <c r="E34" s="63">
        <f>H26+G21</f>
        <v>449148</v>
      </c>
      <c r="F34" s="63">
        <f>H27+G22</f>
        <v>464119.6</v>
      </c>
      <c r="G34" s="64">
        <f>H26+I21</f>
        <v>384432</v>
      </c>
      <c r="H34" s="65">
        <f>H27+I22</f>
        <v>397246.4</v>
      </c>
      <c r="I34" s="57" t="s">
        <v>7</v>
      </c>
      <c r="N34" s="47"/>
      <c r="O34" s="47"/>
      <c r="P34" s="47"/>
      <c r="Q34" s="47"/>
    </row>
    <row r="35" spans="2:17" ht="18.75" customHeight="1" x14ac:dyDescent="0.4">
      <c r="B35" s="9" t="s">
        <v>22</v>
      </c>
      <c r="C35" s="102">
        <f>(C34+D34)/2</f>
        <v>588223</v>
      </c>
      <c r="D35" s="102"/>
      <c r="E35" s="102">
        <f t="shared" ref="E35" si="14">(E34+F34)/2</f>
        <v>456633.8</v>
      </c>
      <c r="F35" s="102"/>
      <c r="G35" s="102">
        <f t="shared" ref="G35" si="15">(G34+H34)/2</f>
        <v>390839.2</v>
      </c>
      <c r="H35" s="102"/>
      <c r="I35" s="8"/>
      <c r="O35" s="47"/>
      <c r="P35" s="47"/>
      <c r="Q35" s="47"/>
    </row>
    <row r="36" spans="2:17" ht="18.75" customHeight="1" x14ac:dyDescent="0.4">
      <c r="B36" s="103" t="s">
        <v>20</v>
      </c>
      <c r="C36" s="103"/>
      <c r="D36" s="103"/>
      <c r="E36" s="103"/>
      <c r="F36" s="103"/>
      <c r="G36" s="103"/>
      <c r="H36" s="103"/>
      <c r="I36" s="103"/>
    </row>
    <row r="37" spans="2:17" s="20" customFormat="1" ht="18.75" customHeight="1" x14ac:dyDescent="0.4">
      <c r="B37" s="28" t="s">
        <v>39</v>
      </c>
      <c r="C37" s="28"/>
    </row>
    <row r="38" spans="2:17" s="20" customFormat="1" ht="18.75" customHeight="1" x14ac:dyDescent="0.4">
      <c r="B38" s="34" t="s">
        <v>59</v>
      </c>
    </row>
    <row r="39" spans="2:17" s="20" customFormat="1" ht="18.75" customHeight="1" x14ac:dyDescent="0.4">
      <c r="B39" s="34" t="s">
        <v>44</v>
      </c>
    </row>
    <row r="40" spans="2:17" ht="14.25" customHeight="1" x14ac:dyDescent="0.4">
      <c r="B40" s="4" t="s">
        <v>20</v>
      </c>
    </row>
    <row r="41" spans="2:17" ht="25.2" x14ac:dyDescent="0.4">
      <c r="B41" s="104" t="s">
        <v>58</v>
      </c>
      <c r="C41" s="104"/>
      <c r="D41" s="104"/>
      <c r="E41" s="104"/>
      <c r="F41" s="104"/>
      <c r="G41" s="104"/>
      <c r="H41" s="104"/>
      <c r="I41" s="104"/>
    </row>
  </sheetData>
  <mergeCells count="58">
    <mergeCell ref="C35:D35"/>
    <mergeCell ref="E35:F35"/>
    <mergeCell ref="G35:H35"/>
    <mergeCell ref="B36:I36"/>
    <mergeCell ref="B41:I41"/>
    <mergeCell ref="B28:I28"/>
    <mergeCell ref="B29:F29"/>
    <mergeCell ref="B30:B31"/>
    <mergeCell ref="C30:D30"/>
    <mergeCell ref="E30:F30"/>
    <mergeCell ref="G30:H30"/>
    <mergeCell ref="I30:I31"/>
    <mergeCell ref="B24:F24"/>
    <mergeCell ref="B25:C25"/>
    <mergeCell ref="D25:E25"/>
    <mergeCell ref="H25:I25"/>
    <mergeCell ref="B26:C27"/>
    <mergeCell ref="D26:E26"/>
    <mergeCell ref="F26:F27"/>
    <mergeCell ref="H26:I26"/>
    <mergeCell ref="D27:E27"/>
    <mergeCell ref="H27:I27"/>
    <mergeCell ref="B17:B18"/>
    <mergeCell ref="C17:C18"/>
    <mergeCell ref="B19:B20"/>
    <mergeCell ref="C19:C20"/>
    <mergeCell ref="B21:B22"/>
    <mergeCell ref="C21:C22"/>
    <mergeCell ref="H15:I15"/>
    <mergeCell ref="B11:B12"/>
    <mergeCell ref="C11:C12"/>
    <mergeCell ref="D11:D12"/>
    <mergeCell ref="H11:I11"/>
    <mergeCell ref="H12:I12"/>
    <mergeCell ref="B14:I14"/>
    <mergeCell ref="B15:B16"/>
    <mergeCell ref="C15:C16"/>
    <mergeCell ref="D15:D16"/>
    <mergeCell ref="E15:E16"/>
    <mergeCell ref="F15:G15"/>
    <mergeCell ref="B7:B8"/>
    <mergeCell ref="C7:C8"/>
    <mergeCell ref="D7:D8"/>
    <mergeCell ref="H7:I7"/>
    <mergeCell ref="H8:I8"/>
    <mergeCell ref="B9:B10"/>
    <mergeCell ref="C9:C10"/>
    <mergeCell ref="D9:D10"/>
    <mergeCell ref="H9:I9"/>
    <mergeCell ref="H10:I10"/>
    <mergeCell ref="B1:I1"/>
    <mergeCell ref="C2:H2"/>
    <mergeCell ref="B5:B6"/>
    <mergeCell ref="C5:D5"/>
    <mergeCell ref="E5:E6"/>
    <mergeCell ref="F5:F6"/>
    <mergeCell ref="G5:G6"/>
    <mergeCell ref="H5:I6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1"/>
  <sheetViews>
    <sheetView tabSelected="1" topLeftCell="A16" workbookViewId="0">
      <selection activeCell="P31" sqref="P31"/>
    </sheetView>
  </sheetViews>
  <sheetFormatPr defaultRowHeight="17.399999999999999" x14ac:dyDescent="0.4"/>
  <cols>
    <col min="1" max="1" width="1.8984375" customWidth="1"/>
    <col min="2" max="2" width="11.19921875" customWidth="1"/>
    <col min="3" max="9" width="11" customWidth="1"/>
    <col min="10" max="10" width="2" customWidth="1"/>
  </cols>
  <sheetData>
    <row r="1" spans="2:9" ht="30.6" x14ac:dyDescent="0.4">
      <c r="B1" s="66" t="s">
        <v>49</v>
      </c>
      <c r="C1" s="67"/>
      <c r="D1" s="67"/>
      <c r="E1" s="67"/>
      <c r="F1" s="67"/>
      <c r="G1" s="67"/>
      <c r="H1" s="67"/>
      <c r="I1" s="68"/>
    </row>
    <row r="2" spans="2:9" x14ac:dyDescent="0.4">
      <c r="C2" s="69" t="s">
        <v>47</v>
      </c>
      <c r="D2" s="70"/>
      <c r="E2" s="70"/>
      <c r="F2" s="70"/>
      <c r="G2" s="70"/>
      <c r="H2" s="70"/>
    </row>
    <row r="4" spans="2:9" ht="18.75" customHeight="1" x14ac:dyDescent="0.4">
      <c r="B4" s="10" t="s">
        <v>40</v>
      </c>
      <c r="C4" s="10"/>
      <c r="D4" s="10"/>
      <c r="E4" s="10"/>
      <c r="F4" s="10"/>
      <c r="G4" s="10"/>
      <c r="H4" s="10"/>
      <c r="I4" s="18" t="s">
        <v>45</v>
      </c>
    </row>
    <row r="5" spans="2:9" s="20" customFormat="1" ht="18.75" customHeight="1" x14ac:dyDescent="0.4">
      <c r="B5" s="71" t="s">
        <v>0</v>
      </c>
      <c r="C5" s="73" t="s">
        <v>1</v>
      </c>
      <c r="D5" s="74"/>
      <c r="E5" s="71" t="s">
        <v>2</v>
      </c>
      <c r="F5" s="71" t="s">
        <v>3</v>
      </c>
      <c r="G5" s="71" t="s">
        <v>35</v>
      </c>
      <c r="H5" s="75" t="s">
        <v>36</v>
      </c>
      <c r="I5" s="76"/>
    </row>
    <row r="6" spans="2:9" s="20" customFormat="1" ht="18.75" customHeight="1" x14ac:dyDescent="0.4">
      <c r="B6" s="72"/>
      <c r="C6" s="22" t="s">
        <v>38</v>
      </c>
      <c r="D6" s="22" t="s">
        <v>46</v>
      </c>
      <c r="E6" s="72"/>
      <c r="F6" s="72"/>
      <c r="G6" s="72"/>
      <c r="H6" s="75"/>
      <c r="I6" s="76"/>
    </row>
    <row r="7" spans="2:9" ht="18.75" customHeight="1" x14ac:dyDescent="0.4">
      <c r="B7" s="77" t="s">
        <v>9</v>
      </c>
      <c r="C7" s="79">
        <v>60590</v>
      </c>
      <c r="D7" s="79">
        <v>62230</v>
      </c>
      <c r="E7" s="32">
        <v>30</v>
      </c>
      <c r="F7" s="33">
        <f>D7*E7</f>
        <v>1866900</v>
      </c>
      <c r="G7" s="33">
        <f>F7*0.8</f>
        <v>1493520</v>
      </c>
      <c r="H7" s="81">
        <f>F7*0.2</f>
        <v>373380</v>
      </c>
      <c r="I7" s="82"/>
    </row>
    <row r="8" spans="2:9" ht="18.75" customHeight="1" x14ac:dyDescent="0.4">
      <c r="B8" s="78"/>
      <c r="C8" s="80"/>
      <c r="D8" s="80"/>
      <c r="E8" s="32">
        <v>31</v>
      </c>
      <c r="F8" s="33">
        <f>D7*E8</f>
        <v>1929130</v>
      </c>
      <c r="G8" s="33">
        <f t="shared" ref="G8:G12" si="0">F8*0.8</f>
        <v>1543304</v>
      </c>
      <c r="H8" s="81">
        <f t="shared" ref="H8:H12" si="1">F8*0.2</f>
        <v>385826</v>
      </c>
      <c r="I8" s="82"/>
    </row>
    <row r="9" spans="2:9" ht="18.75" customHeight="1" x14ac:dyDescent="0.4">
      <c r="B9" s="77" t="s">
        <v>10</v>
      </c>
      <c r="C9" s="79">
        <v>56220</v>
      </c>
      <c r="D9" s="79">
        <v>57750</v>
      </c>
      <c r="E9" s="32">
        <v>30</v>
      </c>
      <c r="F9" s="33">
        <f t="shared" ref="F9" si="2">D9*E9</f>
        <v>1732500</v>
      </c>
      <c r="G9" s="33">
        <f t="shared" si="0"/>
        <v>1386000</v>
      </c>
      <c r="H9" s="81">
        <f t="shared" si="1"/>
        <v>346500</v>
      </c>
      <c r="I9" s="82"/>
    </row>
    <row r="10" spans="2:9" ht="18.75" customHeight="1" x14ac:dyDescent="0.4">
      <c r="B10" s="78"/>
      <c r="C10" s="80"/>
      <c r="D10" s="80"/>
      <c r="E10" s="32">
        <v>31</v>
      </c>
      <c r="F10" s="33">
        <f t="shared" ref="F10" si="3">D9*E10</f>
        <v>1790250</v>
      </c>
      <c r="G10" s="33">
        <f t="shared" si="0"/>
        <v>1432200</v>
      </c>
      <c r="H10" s="81">
        <f t="shared" si="1"/>
        <v>358050</v>
      </c>
      <c r="I10" s="82"/>
    </row>
    <row r="11" spans="2:9" ht="18.75" customHeight="1" x14ac:dyDescent="0.4">
      <c r="B11" s="77" t="s">
        <v>11</v>
      </c>
      <c r="C11" s="79">
        <v>51820</v>
      </c>
      <c r="D11" s="79">
        <v>53230</v>
      </c>
      <c r="E11" s="32">
        <v>30</v>
      </c>
      <c r="F11" s="33">
        <f t="shared" ref="F11" si="4">D11*E11</f>
        <v>1596900</v>
      </c>
      <c r="G11" s="33">
        <f t="shared" si="0"/>
        <v>1277520</v>
      </c>
      <c r="H11" s="81">
        <f t="shared" si="1"/>
        <v>319380</v>
      </c>
      <c r="I11" s="82"/>
    </row>
    <row r="12" spans="2:9" ht="18.75" customHeight="1" x14ac:dyDescent="0.4">
      <c r="B12" s="78"/>
      <c r="C12" s="80"/>
      <c r="D12" s="80"/>
      <c r="E12" s="32">
        <v>31</v>
      </c>
      <c r="F12" s="33">
        <f t="shared" ref="F12" si="5">D11*E12</f>
        <v>1650130</v>
      </c>
      <c r="G12" s="33">
        <f t="shared" si="0"/>
        <v>1320104</v>
      </c>
      <c r="H12" s="81">
        <f t="shared" si="1"/>
        <v>330026</v>
      </c>
      <c r="I12" s="82"/>
    </row>
    <row r="13" spans="2:9" ht="16.5" customHeight="1" x14ac:dyDescent="0.4">
      <c r="C13" s="3" t="s">
        <v>4</v>
      </c>
    </row>
    <row r="14" spans="2:9" ht="18.75" customHeight="1" x14ac:dyDescent="0.4">
      <c r="B14" s="84" t="s">
        <v>12</v>
      </c>
      <c r="C14" s="84"/>
      <c r="D14" s="84"/>
      <c r="E14" s="84"/>
      <c r="F14" s="84"/>
      <c r="G14" s="84"/>
      <c r="H14" s="84"/>
      <c r="I14" s="84"/>
    </row>
    <row r="15" spans="2:9" s="21" customFormat="1" ht="18.75" customHeight="1" x14ac:dyDescent="0.4">
      <c r="B15" s="85" t="s">
        <v>0</v>
      </c>
      <c r="C15" s="85" t="s">
        <v>1</v>
      </c>
      <c r="D15" s="85" t="s">
        <v>2</v>
      </c>
      <c r="E15" s="85" t="s">
        <v>3</v>
      </c>
      <c r="F15" s="86" t="s">
        <v>24</v>
      </c>
      <c r="G15" s="86"/>
      <c r="H15" s="83" t="s">
        <v>25</v>
      </c>
      <c r="I15" s="83"/>
    </row>
    <row r="16" spans="2:9" s="21" customFormat="1" ht="26.25" customHeight="1" x14ac:dyDescent="0.4">
      <c r="B16" s="85"/>
      <c r="C16" s="85"/>
      <c r="D16" s="85"/>
      <c r="E16" s="85"/>
      <c r="F16" s="19" t="s">
        <v>26</v>
      </c>
      <c r="G16" s="30" t="s">
        <v>27</v>
      </c>
      <c r="H16" s="19" t="s">
        <v>28</v>
      </c>
      <c r="I16" s="31" t="s">
        <v>29</v>
      </c>
    </row>
    <row r="17" spans="2:9" ht="18.75" customHeight="1" x14ac:dyDescent="0.4">
      <c r="B17" s="87" t="s">
        <v>9</v>
      </c>
      <c r="C17" s="79">
        <v>62230</v>
      </c>
      <c r="D17" s="32">
        <v>30</v>
      </c>
      <c r="E17" s="33">
        <f>C17*D17</f>
        <v>1866900</v>
      </c>
      <c r="F17" s="6">
        <f>E17*0.88</f>
        <v>1642872</v>
      </c>
      <c r="G17" s="25">
        <f>E17*0.12</f>
        <v>224028</v>
      </c>
      <c r="H17" s="6">
        <f>E17*0.92</f>
        <v>1717548</v>
      </c>
      <c r="I17" s="16">
        <f>E17*0.08</f>
        <v>149352</v>
      </c>
    </row>
    <row r="18" spans="2:9" ht="18.75" customHeight="1" x14ac:dyDescent="0.4">
      <c r="B18" s="87"/>
      <c r="C18" s="80"/>
      <c r="D18" s="32">
        <v>31</v>
      </c>
      <c r="E18" s="33">
        <f>C17*D18</f>
        <v>1929130</v>
      </c>
      <c r="F18" s="6">
        <f t="shared" ref="F18:F22" si="6">E18*0.88</f>
        <v>1697634.4</v>
      </c>
      <c r="G18" s="25">
        <f t="shared" ref="G18:G22" si="7">E18*0.12</f>
        <v>231495.6</v>
      </c>
      <c r="H18" s="6">
        <f t="shared" ref="H18:H22" si="8">E18*0.92</f>
        <v>1774799.6</v>
      </c>
      <c r="I18" s="16">
        <f t="shared" ref="I18:I22" si="9">E18*0.08</f>
        <v>154330.4</v>
      </c>
    </row>
    <row r="19" spans="2:9" ht="18.75" customHeight="1" x14ac:dyDescent="0.4">
      <c r="B19" s="87" t="s">
        <v>10</v>
      </c>
      <c r="C19" s="79">
        <v>57750</v>
      </c>
      <c r="D19" s="32">
        <v>30</v>
      </c>
      <c r="E19" s="33">
        <f t="shared" ref="E19" si="10">C19*D19</f>
        <v>1732500</v>
      </c>
      <c r="F19" s="6">
        <f t="shared" si="6"/>
        <v>1524600</v>
      </c>
      <c r="G19" s="25">
        <f t="shared" si="7"/>
        <v>207900</v>
      </c>
      <c r="H19" s="6">
        <f t="shared" si="8"/>
        <v>1593900</v>
      </c>
      <c r="I19" s="16">
        <f t="shared" si="9"/>
        <v>138600</v>
      </c>
    </row>
    <row r="20" spans="2:9" ht="18.75" customHeight="1" x14ac:dyDescent="0.4">
      <c r="B20" s="87"/>
      <c r="C20" s="80"/>
      <c r="D20" s="32">
        <v>31</v>
      </c>
      <c r="E20" s="33">
        <f t="shared" ref="E20" si="11">C19*D20</f>
        <v>1790250</v>
      </c>
      <c r="F20" s="6">
        <f t="shared" si="6"/>
        <v>1575420</v>
      </c>
      <c r="G20" s="25">
        <f t="shared" si="7"/>
        <v>214830</v>
      </c>
      <c r="H20" s="6">
        <f t="shared" si="8"/>
        <v>1647030</v>
      </c>
      <c r="I20" s="16">
        <f t="shared" si="9"/>
        <v>143220</v>
      </c>
    </row>
    <row r="21" spans="2:9" ht="18.75" customHeight="1" x14ac:dyDescent="0.4">
      <c r="B21" s="87" t="s">
        <v>11</v>
      </c>
      <c r="C21" s="79">
        <v>53230</v>
      </c>
      <c r="D21" s="32">
        <v>30</v>
      </c>
      <c r="E21" s="33">
        <f t="shared" ref="E21" si="12">C21*D21</f>
        <v>1596900</v>
      </c>
      <c r="F21" s="6">
        <f t="shared" si="6"/>
        <v>1405272</v>
      </c>
      <c r="G21" s="25">
        <f t="shared" si="7"/>
        <v>191628</v>
      </c>
      <c r="H21" s="6">
        <f t="shared" si="8"/>
        <v>1469148</v>
      </c>
      <c r="I21" s="16">
        <f t="shared" si="9"/>
        <v>127752</v>
      </c>
    </row>
    <row r="22" spans="2:9" ht="18.75" customHeight="1" x14ac:dyDescent="0.4">
      <c r="B22" s="87"/>
      <c r="C22" s="80"/>
      <c r="D22" s="32">
        <v>31</v>
      </c>
      <c r="E22" s="33">
        <f t="shared" ref="E22" si="13">C21*D22</f>
        <v>1650130</v>
      </c>
      <c r="F22" s="6">
        <f t="shared" si="6"/>
        <v>1452114.4</v>
      </c>
      <c r="G22" s="25">
        <f t="shared" si="7"/>
        <v>198015.6</v>
      </c>
      <c r="H22" s="6">
        <f t="shared" si="8"/>
        <v>1518119.6</v>
      </c>
      <c r="I22" s="16">
        <f t="shared" si="9"/>
        <v>132010.4</v>
      </c>
    </row>
    <row r="23" spans="2:9" ht="15" customHeight="1" x14ac:dyDescent="0.4">
      <c r="B23" s="11"/>
      <c r="C23" s="12"/>
      <c r="D23" s="11"/>
      <c r="E23" s="12"/>
      <c r="F23" s="13"/>
      <c r="G23" s="14"/>
      <c r="H23" s="14"/>
      <c r="I23" s="14"/>
    </row>
    <row r="24" spans="2:9" ht="18.75" customHeight="1" x14ac:dyDescent="0.4">
      <c r="B24" s="88" t="s">
        <v>17</v>
      </c>
      <c r="C24" s="88"/>
      <c r="D24" s="88"/>
      <c r="E24" s="88"/>
      <c r="F24" s="88"/>
    </row>
    <row r="25" spans="2:9" ht="18.75" customHeight="1" x14ac:dyDescent="0.4">
      <c r="B25" s="89" t="s">
        <v>0</v>
      </c>
      <c r="C25" s="90"/>
      <c r="D25" s="89" t="s">
        <v>5</v>
      </c>
      <c r="E25" s="90"/>
      <c r="F25" s="17" t="s">
        <v>3</v>
      </c>
      <c r="G25" s="17" t="s">
        <v>2</v>
      </c>
      <c r="H25" s="91" t="s">
        <v>21</v>
      </c>
      <c r="I25" s="92"/>
    </row>
    <row r="26" spans="2:9" ht="18.75" customHeight="1" x14ac:dyDescent="0.4">
      <c r="B26" s="93" t="s">
        <v>13</v>
      </c>
      <c r="C26" s="93"/>
      <c r="D26" s="93" t="s">
        <v>14</v>
      </c>
      <c r="E26" s="93"/>
      <c r="F26" s="87" t="s">
        <v>16</v>
      </c>
      <c r="G26" s="32">
        <v>30</v>
      </c>
      <c r="H26" s="94">
        <f>G26*9500</f>
        <v>285000</v>
      </c>
      <c r="I26" s="95"/>
    </row>
    <row r="27" spans="2:9" ht="18.75" customHeight="1" x14ac:dyDescent="0.4">
      <c r="B27" s="93"/>
      <c r="C27" s="93"/>
      <c r="D27" s="93" t="s">
        <v>15</v>
      </c>
      <c r="E27" s="93"/>
      <c r="F27" s="87"/>
      <c r="G27" s="32">
        <v>31</v>
      </c>
      <c r="H27" s="94">
        <f>G27*9500</f>
        <v>294500</v>
      </c>
      <c r="I27" s="95"/>
    </row>
    <row r="28" spans="2:9" ht="15" customHeight="1" x14ac:dyDescent="0.4">
      <c r="B28" s="96"/>
      <c r="C28" s="96"/>
      <c r="D28" s="96"/>
      <c r="E28" s="96"/>
      <c r="F28" s="96"/>
      <c r="G28" s="96"/>
      <c r="H28" s="96"/>
      <c r="I28" s="96"/>
    </row>
    <row r="29" spans="2:9" ht="18.75" customHeight="1" x14ac:dyDescent="0.4">
      <c r="B29" s="97" t="s">
        <v>19</v>
      </c>
      <c r="C29" s="97"/>
      <c r="D29" s="97"/>
      <c r="E29" s="97"/>
      <c r="F29" s="97"/>
    </row>
    <row r="30" spans="2:9" s="20" customFormat="1" ht="18.75" customHeight="1" x14ac:dyDescent="0.4">
      <c r="B30" s="98" t="s">
        <v>0</v>
      </c>
      <c r="C30" s="99" t="s">
        <v>30</v>
      </c>
      <c r="D30" s="99"/>
      <c r="E30" s="100" t="s">
        <v>31</v>
      </c>
      <c r="F30" s="100"/>
      <c r="G30" s="101" t="s">
        <v>32</v>
      </c>
      <c r="H30" s="101"/>
      <c r="I30" s="98" t="s">
        <v>6</v>
      </c>
    </row>
    <row r="31" spans="2:9" s="20" customFormat="1" ht="18.75" customHeight="1" x14ac:dyDescent="0.4">
      <c r="B31" s="98"/>
      <c r="C31" s="22" t="s">
        <v>33</v>
      </c>
      <c r="D31" s="22" t="s">
        <v>34</v>
      </c>
      <c r="E31" s="26" t="s">
        <v>33</v>
      </c>
      <c r="F31" s="26" t="s">
        <v>34</v>
      </c>
      <c r="G31" s="15" t="s">
        <v>33</v>
      </c>
      <c r="H31" s="15" t="s">
        <v>34</v>
      </c>
      <c r="I31" s="98"/>
    </row>
    <row r="32" spans="2:9" ht="18.75" customHeight="1" x14ac:dyDescent="0.4">
      <c r="B32" s="32" t="s">
        <v>9</v>
      </c>
      <c r="C32" s="27">
        <f>H26+H7</f>
        <v>658380</v>
      </c>
      <c r="D32" s="27">
        <f>H27+H8</f>
        <v>680326</v>
      </c>
      <c r="E32" s="25">
        <f>H26+G17</f>
        <v>509028</v>
      </c>
      <c r="F32" s="25">
        <f>H27+G18</f>
        <v>525995.6</v>
      </c>
      <c r="G32" s="16">
        <f>H26+I17</f>
        <v>434352</v>
      </c>
      <c r="H32" s="16">
        <f>H27+I18</f>
        <v>448830.4</v>
      </c>
      <c r="I32" s="29" t="s">
        <v>7</v>
      </c>
    </row>
    <row r="33" spans="2:9" ht="18.75" customHeight="1" x14ac:dyDescent="0.4">
      <c r="B33" s="32" t="s">
        <v>10</v>
      </c>
      <c r="C33" s="27">
        <f>H26+H9</f>
        <v>631500</v>
      </c>
      <c r="D33" s="27">
        <f>H27+H10</f>
        <v>652550</v>
      </c>
      <c r="E33" s="25">
        <f>H26+G19</f>
        <v>492900</v>
      </c>
      <c r="F33" s="25">
        <f>H27+G20</f>
        <v>509330</v>
      </c>
      <c r="G33" s="16">
        <f>H26+I19</f>
        <v>423600</v>
      </c>
      <c r="H33" s="16">
        <f>H27+I20</f>
        <v>437720</v>
      </c>
      <c r="I33" s="29" t="s">
        <v>7</v>
      </c>
    </row>
    <row r="34" spans="2:9" ht="18.75" customHeight="1" x14ac:dyDescent="0.4">
      <c r="B34" s="15" t="s">
        <v>18</v>
      </c>
      <c r="C34" s="27">
        <f>H26+H11</f>
        <v>604380</v>
      </c>
      <c r="D34" s="27">
        <f>H27+H12</f>
        <v>624526</v>
      </c>
      <c r="E34" s="25">
        <f>H26+G21</f>
        <v>476628</v>
      </c>
      <c r="F34" s="25">
        <f>H27+G22</f>
        <v>492515.6</v>
      </c>
      <c r="G34" s="16">
        <f>H26+I21</f>
        <v>412752</v>
      </c>
      <c r="H34" s="16">
        <f>H27+I22</f>
        <v>426510.4</v>
      </c>
      <c r="I34" s="29" t="s">
        <v>7</v>
      </c>
    </row>
    <row r="35" spans="2:9" ht="18.75" customHeight="1" x14ac:dyDescent="0.4">
      <c r="B35" s="9" t="s">
        <v>22</v>
      </c>
      <c r="C35" s="105">
        <f>(C34+D34)/2</f>
        <v>614453</v>
      </c>
      <c r="D35" s="105"/>
      <c r="E35" s="105">
        <f t="shared" ref="E35" si="14">(E34+F34)/2</f>
        <v>484571.8</v>
      </c>
      <c r="F35" s="105"/>
      <c r="G35" s="105">
        <f t="shared" ref="G35" si="15">(G34+H34)/2</f>
        <v>419631.2</v>
      </c>
      <c r="H35" s="105"/>
      <c r="I35" s="8"/>
    </row>
    <row r="36" spans="2:9" ht="18.75" customHeight="1" x14ac:dyDescent="0.4">
      <c r="B36" s="103" t="s">
        <v>20</v>
      </c>
      <c r="C36" s="103"/>
      <c r="D36" s="103"/>
      <c r="E36" s="103"/>
      <c r="F36" s="103"/>
      <c r="G36" s="103"/>
      <c r="H36" s="103"/>
      <c r="I36" s="103"/>
    </row>
    <row r="37" spans="2:9" s="20" customFormat="1" ht="18.75" customHeight="1" x14ac:dyDescent="0.4">
      <c r="B37" s="28" t="s">
        <v>39</v>
      </c>
      <c r="C37" s="28"/>
    </row>
    <row r="38" spans="2:9" s="20" customFormat="1" ht="18.75" customHeight="1" x14ac:dyDescent="0.4">
      <c r="B38" s="34" t="s">
        <v>43</v>
      </c>
    </row>
    <row r="39" spans="2:9" s="20" customFormat="1" ht="18.75" customHeight="1" x14ac:dyDescent="0.4">
      <c r="B39" s="34" t="s">
        <v>44</v>
      </c>
    </row>
    <row r="40" spans="2:9" ht="14.25" customHeight="1" x14ac:dyDescent="0.4">
      <c r="B40" s="4" t="s">
        <v>20</v>
      </c>
    </row>
    <row r="41" spans="2:9" ht="25.2" x14ac:dyDescent="0.4">
      <c r="B41" s="104" t="s">
        <v>8</v>
      </c>
      <c r="C41" s="104"/>
      <c r="D41" s="104"/>
      <c r="E41" s="104"/>
      <c r="F41" s="104"/>
      <c r="G41" s="104"/>
      <c r="H41" s="104"/>
      <c r="I41" s="104"/>
    </row>
  </sheetData>
  <mergeCells count="58">
    <mergeCell ref="B1:I1"/>
    <mergeCell ref="C2:H2"/>
    <mergeCell ref="B5:B6"/>
    <mergeCell ref="C5:D5"/>
    <mergeCell ref="E5:E6"/>
    <mergeCell ref="F5:F6"/>
    <mergeCell ref="G5:G6"/>
    <mergeCell ref="H5:I6"/>
    <mergeCell ref="B9:B10"/>
    <mergeCell ref="C9:C10"/>
    <mergeCell ref="D9:D10"/>
    <mergeCell ref="H9:I9"/>
    <mergeCell ref="H10:I10"/>
    <mergeCell ref="B7:B8"/>
    <mergeCell ref="C7:C8"/>
    <mergeCell ref="D7:D8"/>
    <mergeCell ref="H7:I7"/>
    <mergeCell ref="H8:I8"/>
    <mergeCell ref="H15:I15"/>
    <mergeCell ref="B11:B12"/>
    <mergeCell ref="C11:C12"/>
    <mergeCell ref="D11:D12"/>
    <mergeCell ref="H11:I11"/>
    <mergeCell ref="H12:I12"/>
    <mergeCell ref="B14:I14"/>
    <mergeCell ref="B15:B16"/>
    <mergeCell ref="C15:C16"/>
    <mergeCell ref="D15:D16"/>
    <mergeCell ref="E15:E16"/>
    <mergeCell ref="F15:G15"/>
    <mergeCell ref="B17:B18"/>
    <mergeCell ref="C17:C18"/>
    <mergeCell ref="B19:B20"/>
    <mergeCell ref="C19:C20"/>
    <mergeCell ref="B21:B22"/>
    <mergeCell ref="C21:C22"/>
    <mergeCell ref="B24:F24"/>
    <mergeCell ref="B25:C25"/>
    <mergeCell ref="D25:E25"/>
    <mergeCell ref="H25:I25"/>
    <mergeCell ref="B26:C27"/>
    <mergeCell ref="D26:E26"/>
    <mergeCell ref="F26:F27"/>
    <mergeCell ref="H26:I26"/>
    <mergeCell ref="D27:E27"/>
    <mergeCell ref="H27:I27"/>
    <mergeCell ref="B28:I28"/>
    <mergeCell ref="B29:F29"/>
    <mergeCell ref="B30:B31"/>
    <mergeCell ref="C30:D30"/>
    <mergeCell ref="E30:F30"/>
    <mergeCell ref="G30:H30"/>
    <mergeCell ref="I30:I31"/>
    <mergeCell ref="C35:D35"/>
    <mergeCell ref="E35:F35"/>
    <mergeCell ref="G35:H35"/>
    <mergeCell ref="B36:I36"/>
    <mergeCell ref="B41:I41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1"/>
  <sheetViews>
    <sheetView workbookViewId="0">
      <selection activeCell="B1" sqref="B1:I1"/>
    </sheetView>
  </sheetViews>
  <sheetFormatPr defaultRowHeight="17.399999999999999" x14ac:dyDescent="0.4"/>
  <cols>
    <col min="1" max="1" width="1.8984375" customWidth="1"/>
    <col min="2" max="2" width="11.19921875" customWidth="1"/>
    <col min="3" max="9" width="11" customWidth="1"/>
    <col min="10" max="10" width="2" customWidth="1"/>
  </cols>
  <sheetData>
    <row r="1" spans="2:9" ht="30.6" x14ac:dyDescent="0.4">
      <c r="B1" s="66" t="s">
        <v>48</v>
      </c>
      <c r="C1" s="67"/>
      <c r="D1" s="67"/>
      <c r="E1" s="67"/>
      <c r="F1" s="67"/>
      <c r="G1" s="67"/>
      <c r="H1" s="67"/>
      <c r="I1" s="68"/>
    </row>
    <row r="2" spans="2:9" x14ac:dyDescent="0.4">
      <c r="C2" s="69" t="s">
        <v>50</v>
      </c>
      <c r="D2" s="70"/>
      <c r="E2" s="70"/>
      <c r="F2" s="70"/>
      <c r="G2" s="70"/>
      <c r="H2" s="70"/>
    </row>
    <row r="4" spans="2:9" ht="18.75" customHeight="1" x14ac:dyDescent="0.4">
      <c r="B4" s="10" t="s">
        <v>40</v>
      </c>
      <c r="C4" s="10"/>
      <c r="D4" s="10"/>
      <c r="E4" s="10"/>
      <c r="F4" s="10"/>
      <c r="G4" s="10"/>
      <c r="H4" s="10"/>
      <c r="I4" s="18" t="s">
        <v>45</v>
      </c>
    </row>
    <row r="5" spans="2:9" s="20" customFormat="1" ht="18.75" customHeight="1" x14ac:dyDescent="0.4">
      <c r="B5" s="71" t="s">
        <v>0</v>
      </c>
      <c r="C5" s="73" t="s">
        <v>1</v>
      </c>
      <c r="D5" s="74"/>
      <c r="E5" s="71" t="s">
        <v>2</v>
      </c>
      <c r="F5" s="71" t="s">
        <v>3</v>
      </c>
      <c r="G5" s="71" t="s">
        <v>35</v>
      </c>
      <c r="H5" s="75" t="s">
        <v>36</v>
      </c>
      <c r="I5" s="76"/>
    </row>
    <row r="6" spans="2:9" s="20" customFormat="1" ht="18.75" customHeight="1" x14ac:dyDescent="0.4">
      <c r="B6" s="72"/>
      <c r="C6" s="22" t="s">
        <v>38</v>
      </c>
      <c r="D6" s="22" t="s">
        <v>46</v>
      </c>
      <c r="E6" s="72"/>
      <c r="F6" s="72"/>
      <c r="G6" s="72"/>
      <c r="H6" s="75"/>
      <c r="I6" s="76"/>
    </row>
    <row r="7" spans="2:9" ht="18.75" customHeight="1" x14ac:dyDescent="0.4">
      <c r="B7" s="77" t="s">
        <v>9</v>
      </c>
      <c r="C7" s="79">
        <v>69150</v>
      </c>
      <c r="D7" s="79">
        <v>70990</v>
      </c>
      <c r="E7" s="35">
        <v>30</v>
      </c>
      <c r="F7" s="36">
        <f>D7*E7</f>
        <v>2129700</v>
      </c>
      <c r="G7" s="36">
        <f>F7*0.8</f>
        <v>1703760</v>
      </c>
      <c r="H7" s="81">
        <f>F7*0.2</f>
        <v>425940</v>
      </c>
      <c r="I7" s="82"/>
    </row>
    <row r="8" spans="2:9" ht="18.75" customHeight="1" x14ac:dyDescent="0.4">
      <c r="B8" s="78"/>
      <c r="C8" s="80"/>
      <c r="D8" s="80"/>
      <c r="E8" s="35">
        <v>31</v>
      </c>
      <c r="F8" s="36">
        <f>D7*E8</f>
        <v>2200690</v>
      </c>
      <c r="G8" s="36">
        <f t="shared" ref="G8:G12" si="0">F8*0.8</f>
        <v>1760552</v>
      </c>
      <c r="H8" s="81">
        <f t="shared" ref="H8:H12" si="1">F8*0.2</f>
        <v>440138</v>
      </c>
      <c r="I8" s="82"/>
    </row>
    <row r="9" spans="2:9" ht="18.75" customHeight="1" x14ac:dyDescent="0.4">
      <c r="B9" s="77" t="s">
        <v>10</v>
      </c>
      <c r="C9" s="79">
        <v>64170</v>
      </c>
      <c r="D9" s="79">
        <v>65870</v>
      </c>
      <c r="E9" s="35">
        <v>30</v>
      </c>
      <c r="F9" s="36">
        <f t="shared" ref="F9" si="2">D9*E9</f>
        <v>1976100</v>
      </c>
      <c r="G9" s="36">
        <f t="shared" si="0"/>
        <v>1580880</v>
      </c>
      <c r="H9" s="81">
        <f t="shared" si="1"/>
        <v>395220</v>
      </c>
      <c r="I9" s="82"/>
    </row>
    <row r="10" spans="2:9" ht="18.75" customHeight="1" x14ac:dyDescent="0.4">
      <c r="B10" s="78"/>
      <c r="C10" s="80"/>
      <c r="D10" s="80"/>
      <c r="E10" s="35">
        <v>31</v>
      </c>
      <c r="F10" s="36">
        <f t="shared" ref="F10" si="3">D9*E10</f>
        <v>2041970</v>
      </c>
      <c r="G10" s="36">
        <f t="shared" si="0"/>
        <v>1633576</v>
      </c>
      <c r="H10" s="81">
        <f t="shared" si="1"/>
        <v>408394</v>
      </c>
      <c r="I10" s="82"/>
    </row>
    <row r="11" spans="2:9" ht="18.75" customHeight="1" x14ac:dyDescent="0.4">
      <c r="B11" s="77" t="s">
        <v>11</v>
      </c>
      <c r="C11" s="79">
        <v>59170</v>
      </c>
      <c r="D11" s="79">
        <v>60740</v>
      </c>
      <c r="E11" s="35">
        <v>30</v>
      </c>
      <c r="F11" s="36">
        <f t="shared" ref="F11" si="4">D11*E11</f>
        <v>1822200</v>
      </c>
      <c r="G11" s="36">
        <f t="shared" si="0"/>
        <v>1457760</v>
      </c>
      <c r="H11" s="81">
        <f t="shared" si="1"/>
        <v>364440</v>
      </c>
      <c r="I11" s="82"/>
    </row>
    <row r="12" spans="2:9" ht="18.75" customHeight="1" x14ac:dyDescent="0.4">
      <c r="B12" s="78"/>
      <c r="C12" s="80"/>
      <c r="D12" s="80"/>
      <c r="E12" s="35">
        <v>31</v>
      </c>
      <c r="F12" s="36">
        <f t="shared" ref="F12" si="5">D11*E12</f>
        <v>1882940</v>
      </c>
      <c r="G12" s="36">
        <f t="shared" si="0"/>
        <v>1506352</v>
      </c>
      <c r="H12" s="81">
        <f t="shared" si="1"/>
        <v>376588</v>
      </c>
      <c r="I12" s="82"/>
    </row>
    <row r="13" spans="2:9" ht="16.5" customHeight="1" x14ac:dyDescent="0.4">
      <c r="C13" s="3" t="s">
        <v>4</v>
      </c>
    </row>
    <row r="14" spans="2:9" ht="18.75" customHeight="1" x14ac:dyDescent="0.4">
      <c r="B14" s="84" t="s">
        <v>12</v>
      </c>
      <c r="C14" s="84"/>
      <c r="D14" s="84"/>
      <c r="E14" s="84"/>
      <c r="F14" s="84"/>
      <c r="G14" s="84"/>
      <c r="H14" s="84"/>
      <c r="I14" s="84"/>
    </row>
    <row r="15" spans="2:9" s="21" customFormat="1" ht="18.75" customHeight="1" x14ac:dyDescent="0.4">
      <c r="B15" s="85" t="s">
        <v>0</v>
      </c>
      <c r="C15" s="85" t="s">
        <v>1</v>
      </c>
      <c r="D15" s="85" t="s">
        <v>2</v>
      </c>
      <c r="E15" s="85" t="s">
        <v>3</v>
      </c>
      <c r="F15" s="86" t="s">
        <v>24</v>
      </c>
      <c r="G15" s="86"/>
      <c r="H15" s="83" t="s">
        <v>25</v>
      </c>
      <c r="I15" s="83"/>
    </row>
    <row r="16" spans="2:9" s="21" customFormat="1" ht="26.25" customHeight="1" x14ac:dyDescent="0.4">
      <c r="B16" s="85"/>
      <c r="C16" s="85"/>
      <c r="D16" s="85"/>
      <c r="E16" s="85"/>
      <c r="F16" s="19" t="s">
        <v>26</v>
      </c>
      <c r="G16" s="37" t="s">
        <v>27</v>
      </c>
      <c r="H16" s="19" t="s">
        <v>28</v>
      </c>
      <c r="I16" s="38" t="s">
        <v>29</v>
      </c>
    </row>
    <row r="17" spans="2:9" ht="18.75" customHeight="1" x14ac:dyDescent="0.4">
      <c r="B17" s="87" t="s">
        <v>9</v>
      </c>
      <c r="C17" s="79">
        <v>70990</v>
      </c>
      <c r="D17" s="35">
        <v>30</v>
      </c>
      <c r="E17" s="36">
        <f>C17*D17</f>
        <v>2129700</v>
      </c>
      <c r="F17" s="6">
        <f>E17*0.88</f>
        <v>1874136</v>
      </c>
      <c r="G17" s="25">
        <f>E17*0.12</f>
        <v>255564</v>
      </c>
      <c r="H17" s="6">
        <f>E17*0.92</f>
        <v>1959324</v>
      </c>
      <c r="I17" s="16">
        <f>E17*0.08</f>
        <v>170376</v>
      </c>
    </row>
    <row r="18" spans="2:9" ht="18.75" customHeight="1" x14ac:dyDescent="0.4">
      <c r="B18" s="87"/>
      <c r="C18" s="80"/>
      <c r="D18" s="35">
        <v>31</v>
      </c>
      <c r="E18" s="36">
        <f>C17*D18</f>
        <v>2200690</v>
      </c>
      <c r="F18" s="6">
        <f t="shared" ref="F18:F22" si="6">E18*0.88</f>
        <v>1936607.2</v>
      </c>
      <c r="G18" s="25">
        <f t="shared" ref="G18:G22" si="7">E18*0.12</f>
        <v>264082.8</v>
      </c>
      <c r="H18" s="6">
        <f t="shared" ref="H18:H22" si="8">E18*0.92</f>
        <v>2024634.8</v>
      </c>
      <c r="I18" s="16">
        <f t="shared" ref="I18:I22" si="9">E18*0.08</f>
        <v>176055.2</v>
      </c>
    </row>
    <row r="19" spans="2:9" ht="18.75" customHeight="1" x14ac:dyDescent="0.4">
      <c r="B19" s="87" t="s">
        <v>10</v>
      </c>
      <c r="C19" s="79">
        <v>65870</v>
      </c>
      <c r="D19" s="35">
        <v>30</v>
      </c>
      <c r="E19" s="36">
        <f t="shared" ref="E19" si="10">C19*D19</f>
        <v>1976100</v>
      </c>
      <c r="F19" s="6">
        <f t="shared" si="6"/>
        <v>1738968</v>
      </c>
      <c r="G19" s="25">
        <f t="shared" si="7"/>
        <v>237132</v>
      </c>
      <c r="H19" s="6">
        <f t="shared" si="8"/>
        <v>1818012</v>
      </c>
      <c r="I19" s="16">
        <f t="shared" si="9"/>
        <v>158088</v>
      </c>
    </row>
    <row r="20" spans="2:9" ht="18.75" customHeight="1" x14ac:dyDescent="0.4">
      <c r="B20" s="87"/>
      <c r="C20" s="80"/>
      <c r="D20" s="35">
        <v>31</v>
      </c>
      <c r="E20" s="36">
        <f t="shared" ref="E20" si="11">C19*D20</f>
        <v>2041970</v>
      </c>
      <c r="F20" s="6">
        <f t="shared" si="6"/>
        <v>1796933.6</v>
      </c>
      <c r="G20" s="25">
        <f t="shared" si="7"/>
        <v>245036.4</v>
      </c>
      <c r="H20" s="6">
        <f t="shared" si="8"/>
        <v>1878612.4000000001</v>
      </c>
      <c r="I20" s="16">
        <f t="shared" si="9"/>
        <v>163357.6</v>
      </c>
    </row>
    <row r="21" spans="2:9" ht="18.75" customHeight="1" x14ac:dyDescent="0.4">
      <c r="B21" s="87" t="s">
        <v>11</v>
      </c>
      <c r="C21" s="79">
        <v>60740</v>
      </c>
      <c r="D21" s="35">
        <v>30</v>
      </c>
      <c r="E21" s="36">
        <f t="shared" ref="E21" si="12">C21*D21</f>
        <v>1822200</v>
      </c>
      <c r="F21" s="6">
        <f t="shared" si="6"/>
        <v>1603536</v>
      </c>
      <c r="G21" s="25">
        <f t="shared" si="7"/>
        <v>218664</v>
      </c>
      <c r="H21" s="6">
        <f t="shared" si="8"/>
        <v>1676424</v>
      </c>
      <c r="I21" s="16">
        <f t="shared" si="9"/>
        <v>145776</v>
      </c>
    </row>
    <row r="22" spans="2:9" ht="18.75" customHeight="1" x14ac:dyDescent="0.4">
      <c r="B22" s="87"/>
      <c r="C22" s="80"/>
      <c r="D22" s="35">
        <v>31</v>
      </c>
      <c r="E22" s="36">
        <f t="shared" ref="E22" si="13">C21*D22</f>
        <v>1882940</v>
      </c>
      <c r="F22" s="6">
        <f t="shared" si="6"/>
        <v>1656987.2</v>
      </c>
      <c r="G22" s="25">
        <f t="shared" si="7"/>
        <v>225952.8</v>
      </c>
      <c r="H22" s="6">
        <f t="shared" si="8"/>
        <v>1732304.8</v>
      </c>
      <c r="I22" s="16">
        <f t="shared" si="9"/>
        <v>150635.20000000001</v>
      </c>
    </row>
    <row r="23" spans="2:9" ht="15" customHeight="1" x14ac:dyDescent="0.4">
      <c r="B23" s="11"/>
      <c r="C23" s="12"/>
      <c r="D23" s="11"/>
      <c r="E23" s="12"/>
      <c r="F23" s="13"/>
      <c r="G23" s="14"/>
      <c r="H23" s="14"/>
      <c r="I23" s="14"/>
    </row>
    <row r="24" spans="2:9" ht="18.75" customHeight="1" x14ac:dyDescent="0.4">
      <c r="B24" s="88" t="s">
        <v>17</v>
      </c>
      <c r="C24" s="88"/>
      <c r="D24" s="88"/>
      <c r="E24" s="88"/>
      <c r="F24" s="88"/>
    </row>
    <row r="25" spans="2:9" ht="18.75" customHeight="1" x14ac:dyDescent="0.4">
      <c r="B25" s="89" t="s">
        <v>0</v>
      </c>
      <c r="C25" s="90"/>
      <c r="D25" s="89" t="s">
        <v>5</v>
      </c>
      <c r="E25" s="90"/>
      <c r="F25" s="17" t="s">
        <v>3</v>
      </c>
      <c r="G25" s="17" t="s">
        <v>2</v>
      </c>
      <c r="H25" s="91" t="s">
        <v>21</v>
      </c>
      <c r="I25" s="92"/>
    </row>
    <row r="26" spans="2:9" ht="18.75" customHeight="1" x14ac:dyDescent="0.4">
      <c r="B26" s="93" t="s">
        <v>13</v>
      </c>
      <c r="C26" s="93"/>
      <c r="D26" s="93" t="s">
        <v>14</v>
      </c>
      <c r="E26" s="93"/>
      <c r="F26" s="87" t="s">
        <v>16</v>
      </c>
      <c r="G26" s="35">
        <v>30</v>
      </c>
      <c r="H26" s="94">
        <f>G26*9500</f>
        <v>285000</v>
      </c>
      <c r="I26" s="95"/>
    </row>
    <row r="27" spans="2:9" ht="18.75" customHeight="1" x14ac:dyDescent="0.4">
      <c r="B27" s="93"/>
      <c r="C27" s="93"/>
      <c r="D27" s="93" t="s">
        <v>15</v>
      </c>
      <c r="E27" s="93"/>
      <c r="F27" s="87"/>
      <c r="G27" s="35">
        <v>31</v>
      </c>
      <c r="H27" s="94">
        <f>G27*9500</f>
        <v>294500</v>
      </c>
      <c r="I27" s="95"/>
    </row>
    <row r="28" spans="2:9" ht="15" customHeight="1" x14ac:dyDescent="0.4">
      <c r="B28" s="96"/>
      <c r="C28" s="96"/>
      <c r="D28" s="96"/>
      <c r="E28" s="96"/>
      <c r="F28" s="96"/>
      <c r="G28" s="96"/>
      <c r="H28" s="96"/>
      <c r="I28" s="96"/>
    </row>
    <row r="29" spans="2:9" ht="18.75" customHeight="1" x14ac:dyDescent="0.4">
      <c r="B29" s="97" t="s">
        <v>19</v>
      </c>
      <c r="C29" s="97"/>
      <c r="D29" s="97"/>
      <c r="E29" s="97"/>
      <c r="F29" s="97"/>
    </row>
    <row r="30" spans="2:9" s="20" customFormat="1" ht="18.75" customHeight="1" x14ac:dyDescent="0.4">
      <c r="B30" s="98" t="s">
        <v>0</v>
      </c>
      <c r="C30" s="99" t="s">
        <v>30</v>
      </c>
      <c r="D30" s="99"/>
      <c r="E30" s="100" t="s">
        <v>31</v>
      </c>
      <c r="F30" s="100"/>
      <c r="G30" s="101" t="s">
        <v>32</v>
      </c>
      <c r="H30" s="101"/>
      <c r="I30" s="98" t="s">
        <v>6</v>
      </c>
    </row>
    <row r="31" spans="2:9" s="20" customFormat="1" ht="18.75" customHeight="1" x14ac:dyDescent="0.4">
      <c r="B31" s="98"/>
      <c r="C31" s="22" t="s">
        <v>33</v>
      </c>
      <c r="D31" s="22" t="s">
        <v>34</v>
      </c>
      <c r="E31" s="26" t="s">
        <v>33</v>
      </c>
      <c r="F31" s="26" t="s">
        <v>34</v>
      </c>
      <c r="G31" s="15" t="s">
        <v>33</v>
      </c>
      <c r="H31" s="15" t="s">
        <v>34</v>
      </c>
      <c r="I31" s="98"/>
    </row>
    <row r="32" spans="2:9" ht="18.75" customHeight="1" x14ac:dyDescent="0.4">
      <c r="B32" s="35" t="s">
        <v>9</v>
      </c>
      <c r="C32" s="27">
        <f>H26+H7</f>
        <v>710940</v>
      </c>
      <c r="D32" s="27">
        <f>H27+H8</f>
        <v>734638</v>
      </c>
      <c r="E32" s="25">
        <f>H26+G17</f>
        <v>540564</v>
      </c>
      <c r="F32" s="25">
        <f>H27+G18</f>
        <v>558582.80000000005</v>
      </c>
      <c r="G32" s="16">
        <f>H26+I17</f>
        <v>455376</v>
      </c>
      <c r="H32" s="16">
        <f>H27+I18</f>
        <v>470555.2</v>
      </c>
      <c r="I32" s="39" t="s">
        <v>7</v>
      </c>
    </row>
    <row r="33" spans="2:9" ht="18.75" customHeight="1" x14ac:dyDescent="0.4">
      <c r="B33" s="35" t="s">
        <v>10</v>
      </c>
      <c r="C33" s="27">
        <f>H26+H9</f>
        <v>680220</v>
      </c>
      <c r="D33" s="27">
        <f>H27+H10</f>
        <v>702894</v>
      </c>
      <c r="E33" s="25">
        <f>H26+G19</f>
        <v>522132</v>
      </c>
      <c r="F33" s="25">
        <f>H27+G20</f>
        <v>539536.4</v>
      </c>
      <c r="G33" s="16">
        <f>H26+I19</f>
        <v>443088</v>
      </c>
      <c r="H33" s="16">
        <f>H27+I20</f>
        <v>457857.6</v>
      </c>
      <c r="I33" s="39" t="s">
        <v>7</v>
      </c>
    </row>
    <row r="34" spans="2:9" ht="18.75" customHeight="1" x14ac:dyDescent="0.4">
      <c r="B34" s="15" t="s">
        <v>18</v>
      </c>
      <c r="C34" s="27">
        <f>H26+H11</f>
        <v>649440</v>
      </c>
      <c r="D34" s="27">
        <f>H27+H12</f>
        <v>671088</v>
      </c>
      <c r="E34" s="25">
        <f>H26+G21</f>
        <v>503664</v>
      </c>
      <c r="F34" s="25">
        <f>H27+G22</f>
        <v>520452.8</v>
      </c>
      <c r="G34" s="16">
        <f>H26+I21</f>
        <v>430776</v>
      </c>
      <c r="H34" s="16">
        <f>H27+I22</f>
        <v>445135.2</v>
      </c>
      <c r="I34" s="39" t="s">
        <v>7</v>
      </c>
    </row>
    <row r="35" spans="2:9" ht="18.75" customHeight="1" x14ac:dyDescent="0.4">
      <c r="B35" s="9" t="s">
        <v>22</v>
      </c>
      <c r="C35" s="105">
        <f>(C34+D34)/2</f>
        <v>660264</v>
      </c>
      <c r="D35" s="105"/>
      <c r="E35" s="105">
        <f t="shared" ref="E35" si="14">(E34+F34)/2</f>
        <v>512058.4</v>
      </c>
      <c r="F35" s="105"/>
      <c r="G35" s="105">
        <f t="shared" ref="G35" si="15">(G34+H34)/2</f>
        <v>437955.6</v>
      </c>
      <c r="H35" s="105"/>
      <c r="I35" s="8"/>
    </row>
    <row r="36" spans="2:9" ht="18.75" customHeight="1" x14ac:dyDescent="0.4">
      <c r="B36" s="103" t="s">
        <v>20</v>
      </c>
      <c r="C36" s="103"/>
      <c r="D36" s="103"/>
      <c r="E36" s="103"/>
      <c r="F36" s="103"/>
      <c r="G36" s="103"/>
      <c r="H36" s="103"/>
      <c r="I36" s="103"/>
    </row>
    <row r="37" spans="2:9" s="20" customFormat="1" ht="18.75" customHeight="1" x14ac:dyDescent="0.4">
      <c r="B37" s="28" t="s">
        <v>39</v>
      </c>
      <c r="C37" s="28"/>
    </row>
    <row r="38" spans="2:9" s="20" customFormat="1" ht="18.75" customHeight="1" x14ac:dyDescent="0.4">
      <c r="B38" s="34" t="s">
        <v>43</v>
      </c>
    </row>
    <row r="39" spans="2:9" s="20" customFormat="1" ht="18.75" customHeight="1" x14ac:dyDescent="0.4">
      <c r="B39" s="34" t="s">
        <v>44</v>
      </c>
    </row>
    <row r="40" spans="2:9" ht="14.25" customHeight="1" x14ac:dyDescent="0.4">
      <c r="B40" s="4" t="s">
        <v>20</v>
      </c>
    </row>
    <row r="41" spans="2:9" ht="25.2" x14ac:dyDescent="0.4">
      <c r="B41" s="104" t="s">
        <v>8</v>
      </c>
      <c r="C41" s="104"/>
      <c r="D41" s="104"/>
      <c r="E41" s="104"/>
      <c r="F41" s="104"/>
      <c r="G41" s="104"/>
      <c r="H41" s="104"/>
      <c r="I41" s="104"/>
    </row>
  </sheetData>
  <mergeCells count="58">
    <mergeCell ref="C35:D35"/>
    <mergeCell ref="E35:F35"/>
    <mergeCell ref="G35:H35"/>
    <mergeCell ref="B36:I36"/>
    <mergeCell ref="B41:I41"/>
    <mergeCell ref="B28:I28"/>
    <mergeCell ref="B29:F29"/>
    <mergeCell ref="B30:B31"/>
    <mergeCell ref="C30:D30"/>
    <mergeCell ref="E30:F30"/>
    <mergeCell ref="G30:H30"/>
    <mergeCell ref="I30:I31"/>
    <mergeCell ref="B24:F24"/>
    <mergeCell ref="B25:C25"/>
    <mergeCell ref="D25:E25"/>
    <mergeCell ref="H25:I25"/>
    <mergeCell ref="B26:C27"/>
    <mergeCell ref="D26:E26"/>
    <mergeCell ref="F26:F27"/>
    <mergeCell ref="H26:I26"/>
    <mergeCell ref="D27:E27"/>
    <mergeCell ref="H27:I27"/>
    <mergeCell ref="B17:B18"/>
    <mergeCell ref="C17:C18"/>
    <mergeCell ref="B19:B20"/>
    <mergeCell ref="C19:C20"/>
    <mergeCell ref="B21:B22"/>
    <mergeCell ref="C21:C22"/>
    <mergeCell ref="H15:I15"/>
    <mergeCell ref="B11:B12"/>
    <mergeCell ref="C11:C12"/>
    <mergeCell ref="D11:D12"/>
    <mergeCell ref="H11:I11"/>
    <mergeCell ref="H12:I12"/>
    <mergeCell ref="B14:I14"/>
    <mergeCell ref="B15:B16"/>
    <mergeCell ref="C15:C16"/>
    <mergeCell ref="D15:D16"/>
    <mergeCell ref="E15:E16"/>
    <mergeCell ref="F15:G15"/>
    <mergeCell ref="B7:B8"/>
    <mergeCell ref="C7:C8"/>
    <mergeCell ref="D7:D8"/>
    <mergeCell ref="H7:I7"/>
    <mergeCell ref="H8:I8"/>
    <mergeCell ref="B9:B10"/>
    <mergeCell ref="C9:C10"/>
    <mergeCell ref="D9:D10"/>
    <mergeCell ref="H9:I9"/>
    <mergeCell ref="H10:I10"/>
    <mergeCell ref="B1:I1"/>
    <mergeCell ref="C2:H2"/>
    <mergeCell ref="B5:B6"/>
    <mergeCell ref="C5:D5"/>
    <mergeCell ref="E5:E6"/>
    <mergeCell ref="F5:F6"/>
    <mergeCell ref="G5:G6"/>
    <mergeCell ref="H5:I6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1"/>
  <sheetViews>
    <sheetView topLeftCell="A13" workbookViewId="0">
      <selection activeCell="B40" sqref="B40"/>
    </sheetView>
  </sheetViews>
  <sheetFormatPr defaultRowHeight="17.399999999999999" x14ac:dyDescent="0.4"/>
  <cols>
    <col min="1" max="1" width="1.8984375" customWidth="1"/>
    <col min="2" max="2" width="11.19921875" customWidth="1"/>
    <col min="3" max="9" width="11" customWidth="1"/>
    <col min="10" max="10" width="2" customWidth="1"/>
  </cols>
  <sheetData>
    <row r="1" spans="2:9" ht="30.6" x14ac:dyDescent="0.4">
      <c r="B1" s="66" t="s">
        <v>41</v>
      </c>
      <c r="C1" s="67"/>
      <c r="D1" s="67"/>
      <c r="E1" s="67"/>
      <c r="F1" s="67"/>
      <c r="G1" s="67"/>
      <c r="H1" s="67"/>
      <c r="I1" s="68"/>
    </row>
    <row r="2" spans="2:9" x14ac:dyDescent="0.4">
      <c r="C2" s="69" t="s">
        <v>42</v>
      </c>
      <c r="D2" s="70"/>
      <c r="E2" s="70"/>
      <c r="F2" s="70"/>
      <c r="G2" s="70"/>
      <c r="H2" s="70"/>
    </row>
    <row r="4" spans="2:9" ht="18.75" customHeight="1" x14ac:dyDescent="0.4">
      <c r="B4" s="10" t="s">
        <v>40</v>
      </c>
      <c r="C4" s="10"/>
      <c r="D4" s="10"/>
      <c r="E4" s="10"/>
      <c r="F4" s="10"/>
      <c r="G4" s="10"/>
      <c r="H4" s="10"/>
      <c r="I4" s="18" t="s">
        <v>23</v>
      </c>
    </row>
    <row r="5" spans="2:9" s="20" customFormat="1" ht="18.75" customHeight="1" x14ac:dyDescent="0.4">
      <c r="B5" s="71" t="s">
        <v>0</v>
      </c>
      <c r="C5" s="73" t="s">
        <v>1</v>
      </c>
      <c r="D5" s="74"/>
      <c r="E5" s="71" t="s">
        <v>2</v>
      </c>
      <c r="F5" s="71" t="s">
        <v>3</v>
      </c>
      <c r="G5" s="71" t="s">
        <v>35</v>
      </c>
      <c r="H5" s="75" t="s">
        <v>36</v>
      </c>
      <c r="I5" s="76"/>
    </row>
    <row r="6" spans="2:9" s="20" customFormat="1" ht="18.75" customHeight="1" x14ac:dyDescent="0.4">
      <c r="B6" s="72"/>
      <c r="C6" s="5" t="s">
        <v>37</v>
      </c>
      <c r="D6" s="22" t="s">
        <v>38</v>
      </c>
      <c r="E6" s="72"/>
      <c r="F6" s="72"/>
      <c r="G6" s="72"/>
      <c r="H6" s="75"/>
      <c r="I6" s="76"/>
    </row>
    <row r="7" spans="2:9" ht="18.75" customHeight="1" x14ac:dyDescent="0.4">
      <c r="B7" s="77" t="s">
        <v>9</v>
      </c>
      <c r="C7" s="107">
        <v>56960</v>
      </c>
      <c r="D7" s="79">
        <v>60590</v>
      </c>
      <c r="E7" s="1">
        <v>30</v>
      </c>
      <c r="F7" s="2">
        <f>D7*E7</f>
        <v>1817700</v>
      </c>
      <c r="G7" s="2">
        <f>F7*0.8</f>
        <v>1454160</v>
      </c>
      <c r="H7" s="81">
        <f>F7*0.2</f>
        <v>363540</v>
      </c>
      <c r="I7" s="82"/>
    </row>
    <row r="8" spans="2:9" ht="18.75" customHeight="1" x14ac:dyDescent="0.4">
      <c r="B8" s="78"/>
      <c r="C8" s="108"/>
      <c r="D8" s="80"/>
      <c r="E8" s="1">
        <v>31</v>
      </c>
      <c r="F8" s="2">
        <f>D7*E8</f>
        <v>1878290</v>
      </c>
      <c r="G8" s="2">
        <f t="shared" ref="G8:G12" si="0">F8*0.8</f>
        <v>1502632</v>
      </c>
      <c r="H8" s="81">
        <f t="shared" ref="H8:H12" si="1">F8*0.2</f>
        <v>375658</v>
      </c>
      <c r="I8" s="82"/>
    </row>
    <row r="9" spans="2:9" ht="18.75" customHeight="1" x14ac:dyDescent="0.4">
      <c r="B9" s="77" t="s">
        <v>10</v>
      </c>
      <c r="C9" s="107">
        <v>52850</v>
      </c>
      <c r="D9" s="79">
        <v>56220</v>
      </c>
      <c r="E9" s="1">
        <v>30</v>
      </c>
      <c r="F9" s="2">
        <f t="shared" ref="F9" si="2">D9*E9</f>
        <v>1686600</v>
      </c>
      <c r="G9" s="2">
        <f t="shared" si="0"/>
        <v>1349280</v>
      </c>
      <c r="H9" s="81">
        <f t="shared" si="1"/>
        <v>337320</v>
      </c>
      <c r="I9" s="82"/>
    </row>
    <row r="10" spans="2:9" ht="18.75" customHeight="1" x14ac:dyDescent="0.4">
      <c r="B10" s="78"/>
      <c r="C10" s="108"/>
      <c r="D10" s="80"/>
      <c r="E10" s="1">
        <v>31</v>
      </c>
      <c r="F10" s="2">
        <f t="shared" ref="F10" si="3">D9*E10</f>
        <v>1742820</v>
      </c>
      <c r="G10" s="2">
        <f t="shared" si="0"/>
        <v>1394256</v>
      </c>
      <c r="H10" s="81">
        <f t="shared" si="1"/>
        <v>348564</v>
      </c>
      <c r="I10" s="82"/>
    </row>
    <row r="11" spans="2:9" ht="18.75" customHeight="1" x14ac:dyDescent="0.4">
      <c r="B11" s="77" t="s">
        <v>11</v>
      </c>
      <c r="C11" s="107">
        <v>48720</v>
      </c>
      <c r="D11" s="79">
        <v>51820</v>
      </c>
      <c r="E11" s="1">
        <v>30</v>
      </c>
      <c r="F11" s="2">
        <f t="shared" ref="F11" si="4">D11*E11</f>
        <v>1554600</v>
      </c>
      <c r="G11" s="2">
        <f t="shared" si="0"/>
        <v>1243680</v>
      </c>
      <c r="H11" s="81">
        <f t="shared" si="1"/>
        <v>310920</v>
      </c>
      <c r="I11" s="82"/>
    </row>
    <row r="12" spans="2:9" ht="18.75" customHeight="1" x14ac:dyDescent="0.4">
      <c r="B12" s="78"/>
      <c r="C12" s="108"/>
      <c r="D12" s="80"/>
      <c r="E12" s="1">
        <v>31</v>
      </c>
      <c r="F12" s="2">
        <f t="shared" ref="F12" si="5">D11*E12</f>
        <v>1606420</v>
      </c>
      <c r="G12" s="2">
        <f t="shared" si="0"/>
        <v>1285136</v>
      </c>
      <c r="H12" s="81">
        <f t="shared" si="1"/>
        <v>321284</v>
      </c>
      <c r="I12" s="82"/>
    </row>
    <row r="13" spans="2:9" ht="16.5" customHeight="1" x14ac:dyDescent="0.4">
      <c r="C13" s="3" t="s">
        <v>4</v>
      </c>
    </row>
    <row r="14" spans="2:9" ht="18.75" customHeight="1" x14ac:dyDescent="0.4">
      <c r="B14" s="84" t="s">
        <v>12</v>
      </c>
      <c r="C14" s="84"/>
      <c r="D14" s="84"/>
      <c r="E14" s="84"/>
      <c r="F14" s="84"/>
      <c r="G14" s="84"/>
      <c r="H14" s="84"/>
      <c r="I14" s="84"/>
    </row>
    <row r="15" spans="2:9" s="21" customFormat="1" ht="18.75" customHeight="1" x14ac:dyDescent="0.4">
      <c r="B15" s="85" t="s">
        <v>0</v>
      </c>
      <c r="C15" s="85" t="s">
        <v>1</v>
      </c>
      <c r="D15" s="85" t="s">
        <v>2</v>
      </c>
      <c r="E15" s="85" t="s">
        <v>3</v>
      </c>
      <c r="F15" s="86" t="s">
        <v>24</v>
      </c>
      <c r="G15" s="86"/>
      <c r="H15" s="83" t="s">
        <v>25</v>
      </c>
      <c r="I15" s="83"/>
    </row>
    <row r="16" spans="2:9" s="21" customFormat="1" ht="26.25" customHeight="1" x14ac:dyDescent="0.4">
      <c r="B16" s="85"/>
      <c r="C16" s="85"/>
      <c r="D16" s="85"/>
      <c r="E16" s="85"/>
      <c r="F16" s="19" t="s">
        <v>26</v>
      </c>
      <c r="G16" s="24" t="s">
        <v>27</v>
      </c>
      <c r="H16" s="19" t="s">
        <v>28</v>
      </c>
      <c r="I16" s="23" t="s">
        <v>29</v>
      </c>
    </row>
    <row r="17" spans="2:9" ht="18.75" customHeight="1" x14ac:dyDescent="0.4">
      <c r="B17" s="87" t="s">
        <v>9</v>
      </c>
      <c r="C17" s="106">
        <v>60590</v>
      </c>
      <c r="D17" s="1">
        <v>30</v>
      </c>
      <c r="E17" s="2">
        <f>C17*D17</f>
        <v>1817700</v>
      </c>
      <c r="F17" s="6">
        <f>E17*0.88</f>
        <v>1599576</v>
      </c>
      <c r="G17" s="25">
        <f>E17*0.12</f>
        <v>218124</v>
      </c>
      <c r="H17" s="6">
        <f>E17*0.92</f>
        <v>1672284</v>
      </c>
      <c r="I17" s="16">
        <f>E17*0.08</f>
        <v>145416</v>
      </c>
    </row>
    <row r="18" spans="2:9" ht="18.75" customHeight="1" x14ac:dyDescent="0.4">
      <c r="B18" s="87"/>
      <c r="C18" s="106"/>
      <c r="D18" s="1">
        <v>31</v>
      </c>
      <c r="E18" s="2">
        <f>C17*D18</f>
        <v>1878290</v>
      </c>
      <c r="F18" s="6">
        <f t="shared" ref="F18:F22" si="6">E18*0.88</f>
        <v>1652895.2</v>
      </c>
      <c r="G18" s="25">
        <f t="shared" ref="G18:G22" si="7">E18*0.12</f>
        <v>225394.8</v>
      </c>
      <c r="H18" s="6">
        <f t="shared" ref="H18:H22" si="8">E18*0.92</f>
        <v>1728026.8</v>
      </c>
      <c r="I18" s="16">
        <f t="shared" ref="I18:I22" si="9">E18*0.08</f>
        <v>150263.20000000001</v>
      </c>
    </row>
    <row r="19" spans="2:9" ht="18.75" customHeight="1" x14ac:dyDescent="0.4">
      <c r="B19" s="87" t="s">
        <v>10</v>
      </c>
      <c r="C19" s="106">
        <v>56220</v>
      </c>
      <c r="D19" s="1">
        <v>30</v>
      </c>
      <c r="E19" s="2">
        <f t="shared" ref="E19" si="10">C19*D19</f>
        <v>1686600</v>
      </c>
      <c r="F19" s="6">
        <f t="shared" si="6"/>
        <v>1484208</v>
      </c>
      <c r="G19" s="25">
        <f t="shared" si="7"/>
        <v>202392</v>
      </c>
      <c r="H19" s="6">
        <f t="shared" si="8"/>
        <v>1551672</v>
      </c>
      <c r="I19" s="16">
        <f t="shared" si="9"/>
        <v>134928</v>
      </c>
    </row>
    <row r="20" spans="2:9" ht="18.75" customHeight="1" x14ac:dyDescent="0.4">
      <c r="B20" s="87"/>
      <c r="C20" s="106"/>
      <c r="D20" s="1">
        <v>31</v>
      </c>
      <c r="E20" s="2">
        <f t="shared" ref="E20" si="11">C19*D20</f>
        <v>1742820</v>
      </c>
      <c r="F20" s="6">
        <f t="shared" si="6"/>
        <v>1533681.6</v>
      </c>
      <c r="G20" s="25">
        <f t="shared" si="7"/>
        <v>209138.4</v>
      </c>
      <c r="H20" s="6">
        <f t="shared" si="8"/>
        <v>1603394.4000000001</v>
      </c>
      <c r="I20" s="16">
        <f t="shared" si="9"/>
        <v>139425.60000000001</v>
      </c>
    </row>
    <row r="21" spans="2:9" ht="18.75" customHeight="1" x14ac:dyDescent="0.4">
      <c r="B21" s="87" t="s">
        <v>11</v>
      </c>
      <c r="C21" s="106">
        <v>51820</v>
      </c>
      <c r="D21" s="1">
        <v>30</v>
      </c>
      <c r="E21" s="2">
        <f t="shared" ref="E21" si="12">C21*D21</f>
        <v>1554600</v>
      </c>
      <c r="F21" s="6">
        <f t="shared" si="6"/>
        <v>1368048</v>
      </c>
      <c r="G21" s="25">
        <f t="shared" si="7"/>
        <v>186552</v>
      </c>
      <c r="H21" s="6">
        <f t="shared" si="8"/>
        <v>1430232</v>
      </c>
      <c r="I21" s="16">
        <f t="shared" si="9"/>
        <v>124368</v>
      </c>
    </row>
    <row r="22" spans="2:9" ht="18.75" customHeight="1" x14ac:dyDescent="0.4">
      <c r="B22" s="87"/>
      <c r="C22" s="106"/>
      <c r="D22" s="1">
        <v>31</v>
      </c>
      <c r="E22" s="2">
        <f t="shared" ref="E22" si="13">C21*D22</f>
        <v>1606420</v>
      </c>
      <c r="F22" s="6">
        <f t="shared" si="6"/>
        <v>1413649.6</v>
      </c>
      <c r="G22" s="25">
        <f t="shared" si="7"/>
        <v>192770.4</v>
      </c>
      <c r="H22" s="6">
        <f t="shared" si="8"/>
        <v>1477906.4000000001</v>
      </c>
      <c r="I22" s="16">
        <f t="shared" si="9"/>
        <v>128513.60000000001</v>
      </c>
    </row>
    <row r="23" spans="2:9" ht="15" customHeight="1" x14ac:dyDescent="0.4">
      <c r="B23" s="11"/>
      <c r="C23" s="12"/>
      <c r="D23" s="11"/>
      <c r="E23" s="12"/>
      <c r="F23" s="13"/>
      <c r="G23" s="14"/>
      <c r="H23" s="14"/>
      <c r="I23" s="14"/>
    </row>
    <row r="24" spans="2:9" ht="18.75" customHeight="1" x14ac:dyDescent="0.4">
      <c r="B24" s="88" t="s">
        <v>17</v>
      </c>
      <c r="C24" s="88"/>
      <c r="D24" s="88"/>
      <c r="E24" s="88"/>
      <c r="F24" s="88"/>
    </row>
    <row r="25" spans="2:9" ht="18.75" customHeight="1" x14ac:dyDescent="0.4">
      <c r="B25" s="89" t="s">
        <v>0</v>
      </c>
      <c r="C25" s="90"/>
      <c r="D25" s="89" t="s">
        <v>5</v>
      </c>
      <c r="E25" s="90"/>
      <c r="F25" s="17" t="s">
        <v>3</v>
      </c>
      <c r="G25" s="17" t="s">
        <v>2</v>
      </c>
      <c r="H25" s="91" t="s">
        <v>21</v>
      </c>
      <c r="I25" s="92"/>
    </row>
    <row r="26" spans="2:9" ht="18.75" customHeight="1" x14ac:dyDescent="0.4">
      <c r="B26" s="93" t="s">
        <v>13</v>
      </c>
      <c r="C26" s="93"/>
      <c r="D26" s="93" t="s">
        <v>14</v>
      </c>
      <c r="E26" s="93"/>
      <c r="F26" s="87" t="s">
        <v>16</v>
      </c>
      <c r="G26" s="1">
        <v>30</v>
      </c>
      <c r="H26" s="94">
        <f>G26*9500</f>
        <v>285000</v>
      </c>
      <c r="I26" s="95"/>
    </row>
    <row r="27" spans="2:9" ht="18.75" customHeight="1" x14ac:dyDescent="0.4">
      <c r="B27" s="93"/>
      <c r="C27" s="93"/>
      <c r="D27" s="93" t="s">
        <v>15</v>
      </c>
      <c r="E27" s="93"/>
      <c r="F27" s="87"/>
      <c r="G27" s="1">
        <v>31</v>
      </c>
      <c r="H27" s="94">
        <f>G27*9500</f>
        <v>294500</v>
      </c>
      <c r="I27" s="95"/>
    </row>
    <row r="28" spans="2:9" ht="15" customHeight="1" x14ac:dyDescent="0.4">
      <c r="B28" s="96"/>
      <c r="C28" s="96"/>
      <c r="D28" s="96"/>
      <c r="E28" s="96"/>
      <c r="F28" s="96"/>
      <c r="G28" s="96"/>
      <c r="H28" s="96"/>
      <c r="I28" s="96"/>
    </row>
    <row r="29" spans="2:9" ht="18.75" customHeight="1" x14ac:dyDescent="0.4">
      <c r="B29" s="97" t="s">
        <v>19</v>
      </c>
      <c r="C29" s="97"/>
      <c r="D29" s="97"/>
      <c r="E29" s="97"/>
      <c r="F29" s="97"/>
    </row>
    <row r="30" spans="2:9" s="20" customFormat="1" ht="18.75" customHeight="1" x14ac:dyDescent="0.4">
      <c r="B30" s="98" t="s">
        <v>0</v>
      </c>
      <c r="C30" s="99" t="s">
        <v>30</v>
      </c>
      <c r="D30" s="99"/>
      <c r="E30" s="100" t="s">
        <v>31</v>
      </c>
      <c r="F30" s="100"/>
      <c r="G30" s="101" t="s">
        <v>32</v>
      </c>
      <c r="H30" s="101"/>
      <c r="I30" s="98" t="s">
        <v>6</v>
      </c>
    </row>
    <row r="31" spans="2:9" s="20" customFormat="1" ht="18.75" customHeight="1" x14ac:dyDescent="0.4">
      <c r="B31" s="98"/>
      <c r="C31" s="22" t="s">
        <v>33</v>
      </c>
      <c r="D31" s="22" t="s">
        <v>34</v>
      </c>
      <c r="E31" s="26" t="s">
        <v>33</v>
      </c>
      <c r="F31" s="26" t="s">
        <v>34</v>
      </c>
      <c r="G31" s="15" t="s">
        <v>33</v>
      </c>
      <c r="H31" s="15" t="s">
        <v>34</v>
      </c>
      <c r="I31" s="98"/>
    </row>
    <row r="32" spans="2:9" ht="18.75" customHeight="1" x14ac:dyDescent="0.4">
      <c r="B32" s="1" t="s">
        <v>9</v>
      </c>
      <c r="C32" s="27">
        <f>H26+H7</f>
        <v>648540</v>
      </c>
      <c r="D32" s="27">
        <f>H27+H8</f>
        <v>670158</v>
      </c>
      <c r="E32" s="25">
        <f>H26+G17</f>
        <v>503124</v>
      </c>
      <c r="F32" s="25">
        <f>H27+G18</f>
        <v>519894.8</v>
      </c>
      <c r="G32" s="16">
        <f>H26+I17</f>
        <v>430416</v>
      </c>
      <c r="H32" s="16">
        <f>H27+I18</f>
        <v>444763.2</v>
      </c>
      <c r="I32" s="7" t="s">
        <v>7</v>
      </c>
    </row>
    <row r="33" spans="2:9" ht="18.75" customHeight="1" x14ac:dyDescent="0.4">
      <c r="B33" s="1" t="s">
        <v>10</v>
      </c>
      <c r="C33" s="27">
        <f>H26+H9</f>
        <v>622320</v>
      </c>
      <c r="D33" s="27">
        <f>H27+H10</f>
        <v>643064</v>
      </c>
      <c r="E33" s="25">
        <f>H26+G19</f>
        <v>487392</v>
      </c>
      <c r="F33" s="25">
        <f>H27+G20</f>
        <v>503638.4</v>
      </c>
      <c r="G33" s="16">
        <f>H26+I19</f>
        <v>419928</v>
      </c>
      <c r="H33" s="16">
        <f>H27+I20</f>
        <v>433925.6</v>
      </c>
      <c r="I33" s="7" t="s">
        <v>7</v>
      </c>
    </row>
    <row r="34" spans="2:9" ht="18.75" customHeight="1" x14ac:dyDescent="0.4">
      <c r="B34" s="15" t="s">
        <v>18</v>
      </c>
      <c r="C34" s="27">
        <f>H26+H11</f>
        <v>595920</v>
      </c>
      <c r="D34" s="27">
        <f>H27+H12</f>
        <v>615784</v>
      </c>
      <c r="E34" s="25">
        <f>H26+G21</f>
        <v>471552</v>
      </c>
      <c r="F34" s="25">
        <f>H27+G22</f>
        <v>487270.40000000002</v>
      </c>
      <c r="G34" s="16">
        <f>H26+I21</f>
        <v>409368</v>
      </c>
      <c r="H34" s="16">
        <f>H27+I22</f>
        <v>423013.6</v>
      </c>
      <c r="I34" s="7" t="s">
        <v>7</v>
      </c>
    </row>
    <row r="35" spans="2:9" ht="18.75" customHeight="1" x14ac:dyDescent="0.4">
      <c r="B35" s="9" t="s">
        <v>22</v>
      </c>
      <c r="C35" s="105">
        <f>(C34+D34)/2</f>
        <v>605852</v>
      </c>
      <c r="D35" s="105"/>
      <c r="E35" s="105">
        <f t="shared" ref="E35" si="14">(E34+F34)/2</f>
        <v>479411.20000000001</v>
      </c>
      <c r="F35" s="105"/>
      <c r="G35" s="105">
        <f t="shared" ref="G35" si="15">(G34+H34)/2</f>
        <v>416190.8</v>
      </c>
      <c r="H35" s="105"/>
      <c r="I35" s="8"/>
    </row>
    <row r="36" spans="2:9" ht="18.75" customHeight="1" x14ac:dyDescent="0.4">
      <c r="B36" s="103" t="s">
        <v>20</v>
      </c>
      <c r="C36" s="103"/>
      <c r="D36" s="103"/>
      <c r="E36" s="103"/>
      <c r="F36" s="103"/>
      <c r="G36" s="103"/>
      <c r="H36" s="103"/>
      <c r="I36" s="103"/>
    </row>
    <row r="37" spans="2:9" s="20" customFormat="1" ht="18.75" customHeight="1" x14ac:dyDescent="0.4">
      <c r="B37" s="28" t="s">
        <v>39</v>
      </c>
      <c r="C37" s="28"/>
    </row>
    <row r="38" spans="2:9" s="20" customFormat="1" ht="18.75" customHeight="1" x14ac:dyDescent="0.4">
      <c r="B38" s="34" t="s">
        <v>43</v>
      </c>
    </row>
    <row r="39" spans="2:9" s="20" customFormat="1" ht="18.75" customHeight="1" x14ac:dyDescent="0.4">
      <c r="B39" s="34" t="s">
        <v>44</v>
      </c>
    </row>
    <row r="40" spans="2:9" ht="14.25" customHeight="1" x14ac:dyDescent="0.4">
      <c r="B40" s="4" t="s">
        <v>20</v>
      </c>
    </row>
    <row r="41" spans="2:9" ht="25.2" x14ac:dyDescent="0.4">
      <c r="B41" s="104" t="s">
        <v>8</v>
      </c>
      <c r="C41" s="104"/>
      <c r="D41" s="104"/>
      <c r="E41" s="104"/>
      <c r="F41" s="104"/>
      <c r="G41" s="104"/>
      <c r="H41" s="104"/>
      <c r="I41" s="104"/>
    </row>
  </sheetData>
  <mergeCells count="58">
    <mergeCell ref="C2:H2"/>
    <mergeCell ref="D15:D16"/>
    <mergeCell ref="D11:D12"/>
    <mergeCell ref="H10:I10"/>
    <mergeCell ref="B5:B6"/>
    <mergeCell ref="C5:D5"/>
    <mergeCell ref="E5:E6"/>
    <mergeCell ref="F5:F6"/>
    <mergeCell ref="B7:B8"/>
    <mergeCell ref="B9:B10"/>
    <mergeCell ref="B11:B12"/>
    <mergeCell ref="C7:C8"/>
    <mergeCell ref="D7:D8"/>
    <mergeCell ref="C9:C10"/>
    <mergeCell ref="D9:D10"/>
    <mergeCell ref="C11:C12"/>
    <mergeCell ref="B17:B18"/>
    <mergeCell ref="C17:C18"/>
    <mergeCell ref="B19:B20"/>
    <mergeCell ref="C19:C20"/>
    <mergeCell ref="B15:B16"/>
    <mergeCell ref="C15:C16"/>
    <mergeCell ref="B36:I36"/>
    <mergeCell ref="B41:I41"/>
    <mergeCell ref="B24:F24"/>
    <mergeCell ref="B29:F29"/>
    <mergeCell ref="H25:I25"/>
    <mergeCell ref="H26:I26"/>
    <mergeCell ref="H27:I27"/>
    <mergeCell ref="E30:F30"/>
    <mergeCell ref="G30:H30"/>
    <mergeCell ref="I30:I31"/>
    <mergeCell ref="F26:F27"/>
    <mergeCell ref="B30:B31"/>
    <mergeCell ref="C30:D30"/>
    <mergeCell ref="B1:I1"/>
    <mergeCell ref="C35:D35"/>
    <mergeCell ref="E35:F35"/>
    <mergeCell ref="G35:H35"/>
    <mergeCell ref="B26:C27"/>
    <mergeCell ref="D26:E26"/>
    <mergeCell ref="D27:E27"/>
    <mergeCell ref="B25:C25"/>
    <mergeCell ref="D25:E25"/>
    <mergeCell ref="B28:I28"/>
    <mergeCell ref="B14:I14"/>
    <mergeCell ref="B21:B22"/>
    <mergeCell ref="C21:C22"/>
    <mergeCell ref="E15:E16"/>
    <mergeCell ref="F15:G15"/>
    <mergeCell ref="H15:I15"/>
    <mergeCell ref="H11:I11"/>
    <mergeCell ref="H12:I12"/>
    <mergeCell ref="G5:G6"/>
    <mergeCell ref="H5:I6"/>
    <mergeCell ref="H7:I7"/>
    <mergeCell ref="H8:I8"/>
    <mergeCell ref="H9:I9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1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2021년수가(공생)</vt:lpstr>
      <vt:lpstr>2020년수가(공생)</vt:lpstr>
      <vt:lpstr>2020년수가 (시설)</vt:lpstr>
      <vt:lpstr>2019년수가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연영철</cp:lastModifiedBy>
  <cp:lastPrinted>2019-12-11T03:03:44Z</cp:lastPrinted>
  <dcterms:created xsi:type="dcterms:W3CDTF">2018-12-12T03:28:00Z</dcterms:created>
  <dcterms:modified xsi:type="dcterms:W3CDTF">2021-01-03T02:11:21Z</dcterms:modified>
</cp:coreProperties>
</file>