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학계요양원(격리기간)\"/>
    </mc:Choice>
  </mc:AlternateContent>
  <bookViews>
    <workbookView xWindow="0" yWindow="0" windowWidth="16380" windowHeight="8190" tabRatio="500"/>
  </bookViews>
  <sheets>
    <sheet name="장기요양수가" sheetId="1" r:id="rId1"/>
    <sheet name="작년비교표" sheetId="3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" i="3" l="1"/>
  <c r="D6" i="3"/>
  <c r="J7" i="3"/>
  <c r="J6" i="3"/>
  <c r="J5" i="3"/>
  <c r="G7" i="3"/>
  <c r="G6" i="3"/>
  <c r="G5" i="3"/>
  <c r="D5" i="3"/>
  <c r="H9" i="1"/>
  <c r="G19" i="1" l="1"/>
  <c r="F14" i="1"/>
  <c r="F30" i="1" l="1"/>
  <c r="G30" i="1" s="1"/>
  <c r="F29" i="1"/>
  <c r="G29" i="1" s="1"/>
  <c r="F28" i="1"/>
  <c r="G28" i="1" s="1"/>
  <c r="F27" i="1"/>
  <c r="G27" i="1" s="1"/>
  <c r="F26" i="1"/>
  <c r="H26" i="1" s="1"/>
  <c r="K26" i="1" s="1"/>
  <c r="F25" i="1"/>
  <c r="G25" i="1" s="1"/>
  <c r="F22" i="1"/>
  <c r="G22" i="1" s="1"/>
  <c r="F21" i="1"/>
  <c r="H21" i="1" s="1"/>
  <c r="K21" i="1" s="1"/>
  <c r="F20" i="1"/>
  <c r="G20" i="1" s="1"/>
  <c r="F19" i="1"/>
  <c r="F18" i="1"/>
  <c r="G18" i="1" s="1"/>
  <c r="F17" i="1"/>
  <c r="G17" i="1" s="1"/>
  <c r="H14" i="1"/>
  <c r="K14" i="1" s="1"/>
  <c r="F13" i="1"/>
  <c r="H13" i="1" s="1"/>
  <c r="F12" i="1"/>
  <c r="H12" i="1" s="1"/>
  <c r="K12" i="1" s="1"/>
  <c r="F11" i="1"/>
  <c r="H11" i="1" s="1"/>
  <c r="K11" i="1" s="1"/>
  <c r="F10" i="1"/>
  <c r="G10" i="1" s="1"/>
  <c r="F9" i="1"/>
  <c r="G9" i="1" s="1"/>
  <c r="G12" i="1" l="1"/>
  <c r="H25" i="1"/>
  <c r="K25" i="1" s="1"/>
  <c r="H27" i="1"/>
  <c r="K27" i="1" s="1"/>
  <c r="H29" i="1"/>
  <c r="K29" i="1" s="1"/>
  <c r="H28" i="1"/>
  <c r="K28" i="1" s="1"/>
  <c r="H19" i="1"/>
  <c r="K19" i="1" s="1"/>
  <c r="H30" i="1"/>
  <c r="K30" i="1" s="1"/>
  <c r="G26" i="1"/>
  <c r="G21" i="1"/>
  <c r="H22" i="1"/>
  <c r="K22" i="1" s="1"/>
  <c r="H20" i="1"/>
  <c r="K20" i="1" s="1"/>
  <c r="G11" i="1"/>
  <c r="D9" i="1"/>
  <c r="H10" i="1"/>
  <c r="K10" i="1" s="1"/>
  <c r="K13" i="1"/>
  <c r="D13" i="1"/>
  <c r="H17" i="1"/>
  <c r="H18" i="1"/>
  <c r="K18" i="1" s="1"/>
  <c r="G14" i="1"/>
  <c r="G13" i="1"/>
  <c r="D11" i="1"/>
  <c r="D21" i="1"/>
  <c r="K9" i="1" l="1"/>
  <c r="D19" i="1"/>
  <c r="K17" i="1"/>
  <c r="D17" i="1"/>
</calcChain>
</file>

<file path=xl/sharedStrings.xml><?xml version="1.0" encoding="utf-8"?>
<sst xmlns="http://schemas.openxmlformats.org/spreadsheetml/2006/main" count="95" uniqueCount="55">
  <si>
    <t>일반(공단 80% 본인 20%)</t>
  </si>
  <si>
    <t>등급</t>
  </si>
  <si>
    <t>1일수가</t>
  </si>
  <si>
    <t>본인부담금</t>
  </si>
  <si>
    <t>기준</t>
  </si>
  <si>
    <t>1+2합계</t>
  </si>
  <si>
    <t>1공단부담금</t>
  </si>
  <si>
    <t>2본인부담금</t>
  </si>
  <si>
    <t>4촉탁진료</t>
  </si>
  <si>
    <t>2+3+4자부담</t>
  </si>
  <si>
    <t>1등급</t>
  </si>
  <si>
    <t>30일</t>
  </si>
  <si>
    <t>31일</t>
  </si>
  <si>
    <t>2등급</t>
  </si>
  <si>
    <t>경감(공단 88% 본인12%)</t>
  </si>
  <si>
    <t>경감(공단 92% 본인 8%)</t>
  </si>
  <si>
    <t>진료</t>
  </si>
  <si>
    <t>본인부담금 기준(원)</t>
  </si>
  <si>
    <t>일반(20%)</t>
  </si>
  <si>
    <t>감경(12%)</t>
  </si>
  <si>
    <t>감경(8%)</t>
  </si>
  <si>
    <t>3.4.5등급</t>
    <phoneticPr fontId="8" type="noConversion"/>
  </si>
  <si>
    <t>3.4.5등급</t>
    <phoneticPr fontId="8" type="noConversion"/>
  </si>
  <si>
    <t>3비급여
(식대+간식)</t>
    <phoneticPr fontId="8" type="noConversion"/>
  </si>
  <si>
    <t>3비급여
(식대+간식)</t>
    <phoneticPr fontId="8" type="noConversion"/>
  </si>
  <si>
    <t>◎ 입소시 준비서류 ◎</t>
    <phoneticPr fontId="8" type="noConversion"/>
  </si>
  <si>
    <t>기초생활 수급자</t>
    <phoneticPr fontId="8" type="noConversion"/>
  </si>
  <si>
    <t>2022년 장기요양 월 이용료</t>
    <phoneticPr fontId="8" type="noConversion"/>
  </si>
  <si>
    <t>일반</t>
    <phoneticPr fontId="8" type="noConversion"/>
  </si>
  <si>
    <t>계약의사 진찰비용 본인부담금</t>
    <phoneticPr fontId="8" type="noConversion"/>
  </si>
  <si>
    <t>비급여비용(식대, 간식비)</t>
    <phoneticPr fontId="8" type="noConversion"/>
  </si>
  <si>
    <t>2+3+4자부담</t>
    <phoneticPr fontId="8" type="noConversion"/>
  </si>
  <si>
    <t>2본인부담금</t>
    <phoneticPr fontId="8" type="noConversion"/>
  </si>
  <si>
    <t>장기요양 인증서
표준장기 이용 계획서
주민등록 또는 가족관계 증명서
어르신 및 보호자 주민등록증 사본
건강 진단서(감염병 진단서)
약 처방전 및 의사 소견서
어르신 및 보호자 도장</t>
    <phoneticPr fontId="8" type="noConversion"/>
  </si>
  <si>
    <t>★추가서류★
입소의뢰서
시설로 주소이전
통장사본(수급비 입금용)
수급자 자격취득통보서(기관에서 제출)</t>
    <phoneticPr fontId="8" type="noConversion"/>
  </si>
  <si>
    <t>2021년과 2022년 수가 비교표</t>
    <phoneticPr fontId="8" type="noConversion"/>
  </si>
  <si>
    <t>본인부담금(30일기준)</t>
    <phoneticPr fontId="8" type="noConversion"/>
  </si>
  <si>
    <t>일반(20%)</t>
    <phoneticPr fontId="8" type="noConversion"/>
  </si>
  <si>
    <t>현행</t>
    <phoneticPr fontId="8" type="noConversion"/>
  </si>
  <si>
    <t>22년</t>
    <phoneticPr fontId="8" type="noConversion"/>
  </si>
  <si>
    <t>인상액</t>
    <phoneticPr fontId="8" type="noConversion"/>
  </si>
  <si>
    <t>현행</t>
    <phoneticPr fontId="8" type="noConversion"/>
  </si>
  <si>
    <t>인상액</t>
    <phoneticPr fontId="8" type="noConversion"/>
  </si>
  <si>
    <t>현행</t>
    <phoneticPr fontId="8" type="noConversion"/>
  </si>
  <si>
    <t>경감(12%)</t>
    <phoneticPr fontId="8" type="noConversion"/>
  </si>
  <si>
    <t>경감(8%)</t>
    <phoneticPr fontId="8" type="noConversion"/>
  </si>
  <si>
    <t>인상액</t>
    <phoneticPr fontId="8" type="noConversion"/>
  </si>
  <si>
    <t>1등급</t>
    <phoneticPr fontId="8" type="noConversion"/>
  </si>
  <si>
    <t>2등급</t>
    <phoneticPr fontId="8" type="noConversion"/>
  </si>
  <si>
    <t>3~5등급</t>
    <phoneticPr fontId="8" type="noConversion"/>
  </si>
  <si>
    <t>식대비</t>
    <phoneticPr fontId="8" type="noConversion"/>
  </si>
  <si>
    <t>* 비급여(식대)의 책정 : 1식 1,200원 ✕ 3번 ✕ 30일 = 108,000원
* 1식 1,200원 ✕ 3번 ✕ 31일 = 1116,00원 /   간식 15,000원/ 15,500원</t>
    <phoneticPr fontId="8" type="noConversion"/>
  </si>
  <si>
    <t>123,000(22년) -  105,000(21년)</t>
    <phoneticPr fontId="8" type="noConversion"/>
  </si>
  <si>
    <t>초진(16,970)</t>
    <phoneticPr fontId="8" type="noConversion"/>
  </si>
  <si>
    <t>재진(12,130)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</si>
</sst>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-\₩* #,##0_-;&quot;-₩&quot;* #,##0_-;_-\₩* \-_-;_-@_-"/>
    <numFmt numFmtId="177" formatCode="_-* #,##0_-;\-* #,##0_-;_-* \-_-;_-@_-"/>
  </numFmts>
  <fonts count="14">
    <font>
      <sz val="11"/>
      <color rgb="FF000000"/>
      <name val="맑은 고딕"/>
      <family val="2"/>
      <charset val="129"/>
    </font>
    <font>
      <sz val="11"/>
      <name val="맑은 고딕"/>
      <family val="2"/>
      <charset val="129"/>
    </font>
    <font>
      <b/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굴림체"/>
      <family val="3"/>
      <charset val="129"/>
    </font>
    <font>
      <b/>
      <sz val="11"/>
      <name val="맑은 고딕"/>
      <family val="3"/>
      <charset val="129"/>
    </font>
    <font>
      <sz val="11"/>
      <color rgb="FF000000"/>
      <name val="맑은 고딕"/>
      <family val="2"/>
      <charset val="129"/>
    </font>
    <font>
      <sz val="8"/>
      <name val="맑은 고딕"/>
      <family val="2"/>
      <charset val="129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C6D9F1"/>
        <bgColor rgb="FFB9CDE5"/>
      </patternFill>
    </fill>
    <fill>
      <patternFill patternType="solid">
        <fgColor rgb="FFC3D69B"/>
        <bgColor rgb="FFB9CDE5"/>
      </patternFill>
    </fill>
    <fill>
      <patternFill patternType="solid">
        <fgColor theme="5" tint="0.59999389629810485"/>
        <bgColor rgb="FFB9CDE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177" fontId="7" fillId="0" borderId="0" applyBorder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176" fontId="3" fillId="0" borderId="16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177" fontId="1" fillId="0" borderId="0" xfId="1" applyFont="1" applyBorder="1" applyAlignment="1" applyProtection="1">
      <alignment vertical="center"/>
    </xf>
    <xf numFmtId="177" fontId="1" fillId="0" borderId="0" xfId="0" applyNumberFormat="1" applyFont="1" applyBorder="1" applyAlignment="1">
      <alignment horizontal="center" vertical="center"/>
    </xf>
    <xf numFmtId="177" fontId="1" fillId="0" borderId="0" xfId="1" applyFont="1" applyBorder="1" applyAlignment="1" applyProtection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center" vertical="center"/>
    </xf>
    <xf numFmtId="176" fontId="12" fillId="0" borderId="27" xfId="0" applyNumberFormat="1" applyFont="1" applyBorder="1" applyAlignment="1">
      <alignment horizontal="center" vertical="center"/>
    </xf>
    <xf numFmtId="176" fontId="12" fillId="0" borderId="28" xfId="1" applyNumberFormat="1" applyFont="1" applyBorder="1" applyAlignment="1" applyProtection="1">
      <alignment horizontal="center" vertical="center"/>
    </xf>
    <xf numFmtId="176" fontId="12" fillId="0" borderId="29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177" fontId="11" fillId="0" borderId="6" xfId="1" applyFont="1" applyBorder="1" applyAlignment="1" applyProtection="1">
      <alignment vertical="center"/>
    </xf>
    <xf numFmtId="177" fontId="11" fillId="0" borderId="6" xfId="1" applyFont="1" applyBorder="1" applyAlignment="1" applyProtection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177" fontId="11" fillId="0" borderId="3" xfId="1" applyFont="1" applyBorder="1" applyAlignment="1" applyProtection="1">
      <alignment vertical="center"/>
    </xf>
    <xf numFmtId="177" fontId="11" fillId="0" borderId="3" xfId="1" applyFont="1" applyBorder="1" applyAlignment="1" applyProtection="1">
      <alignment horizontal="center" vertical="center"/>
    </xf>
    <xf numFmtId="3" fontId="11" fillId="0" borderId="12" xfId="0" applyNumberFormat="1" applyFont="1" applyBorder="1" applyAlignment="1">
      <alignment horizontal="center" vertical="center"/>
    </xf>
    <xf numFmtId="177" fontId="11" fillId="0" borderId="12" xfId="1" applyFont="1" applyBorder="1" applyAlignment="1" applyProtection="1">
      <alignment vertical="center"/>
    </xf>
    <xf numFmtId="177" fontId="11" fillId="0" borderId="12" xfId="1" applyFont="1" applyBorder="1" applyAlignment="1" applyProtection="1">
      <alignment horizontal="center" vertical="center"/>
    </xf>
    <xf numFmtId="0" fontId="11" fillId="0" borderId="11" xfId="0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177" fontId="11" fillId="0" borderId="11" xfId="1" applyFont="1" applyBorder="1" applyAlignment="1" applyProtection="1">
      <alignment vertical="center"/>
    </xf>
    <xf numFmtId="177" fontId="11" fillId="0" borderId="11" xfId="1" applyFont="1" applyBorder="1" applyAlignment="1" applyProtection="1">
      <alignment horizontal="center" vertical="center"/>
    </xf>
    <xf numFmtId="177" fontId="11" fillId="0" borderId="7" xfId="1" applyFont="1" applyBorder="1" applyAlignment="1" applyProtection="1">
      <alignment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7" xfId="1" applyFont="1" applyBorder="1" applyAlignment="1" applyProtection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3" fontId="11" fillId="0" borderId="6" xfId="0" applyNumberFormat="1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/>
    </xf>
    <xf numFmtId="177" fontId="11" fillId="0" borderId="0" xfId="1" applyFont="1" applyBorder="1" applyAlignment="1" applyProtection="1">
      <alignment vertical="center"/>
    </xf>
    <xf numFmtId="177" fontId="11" fillId="0" borderId="0" xfId="0" applyNumberFormat="1" applyFont="1" applyBorder="1" applyAlignment="1">
      <alignment horizontal="center" vertical="center"/>
    </xf>
    <xf numFmtId="177" fontId="11" fillId="0" borderId="0" xfId="1" applyFont="1" applyBorder="1" applyAlignment="1" applyProtection="1">
      <alignment horizontal="center" vertical="center"/>
    </xf>
    <xf numFmtId="0" fontId="1" fillId="0" borderId="0" xfId="0" applyFont="1" applyAlignment="1">
      <alignment vertical="center"/>
    </xf>
    <xf numFmtId="176" fontId="12" fillId="0" borderId="27" xfId="1" applyNumberFormat="1" applyFont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41" fontId="0" fillId="0" borderId="8" xfId="2" applyFont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41" fontId="0" fillId="5" borderId="8" xfId="2" applyFont="1" applyFill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177" fontId="11" fillId="6" borderId="14" xfId="0" applyNumberFormat="1" applyFont="1" applyFill="1" applyBorder="1" applyAlignment="1">
      <alignment horizontal="center" vertical="center"/>
    </xf>
    <xf numFmtId="177" fontId="11" fillId="6" borderId="5" xfId="0" applyNumberFormat="1" applyFont="1" applyFill="1" applyBorder="1" applyAlignment="1">
      <alignment horizontal="center" vertical="center"/>
    </xf>
    <xf numFmtId="177" fontId="11" fillId="7" borderId="14" xfId="0" applyNumberFormat="1" applyFont="1" applyFill="1" applyBorder="1" applyAlignment="1">
      <alignment horizontal="center" vertical="center"/>
    </xf>
    <xf numFmtId="177" fontId="11" fillId="7" borderId="5" xfId="0" applyNumberFormat="1" applyFont="1" applyFill="1" applyBorder="1" applyAlignment="1">
      <alignment horizontal="center" vertical="center"/>
    </xf>
    <xf numFmtId="177" fontId="11" fillId="7" borderId="13" xfId="0" applyNumberFormat="1" applyFont="1" applyFill="1" applyBorder="1" applyAlignment="1">
      <alignment horizontal="center" vertical="center"/>
    </xf>
    <xf numFmtId="177" fontId="11" fillId="7" borderId="15" xfId="0" applyNumberFormat="1" applyFont="1" applyFill="1" applyBorder="1" applyAlignment="1">
      <alignment horizontal="center" vertical="center"/>
    </xf>
    <xf numFmtId="177" fontId="11" fillId="8" borderId="14" xfId="0" applyNumberFormat="1" applyFont="1" applyFill="1" applyBorder="1" applyAlignment="1">
      <alignment horizontal="center" vertical="center"/>
    </xf>
    <xf numFmtId="177" fontId="11" fillId="8" borderId="5" xfId="0" applyNumberFormat="1" applyFont="1" applyFill="1" applyBorder="1" applyAlignment="1">
      <alignment horizontal="center" vertical="center"/>
    </xf>
    <xf numFmtId="177" fontId="11" fillId="8" borderId="15" xfId="0" applyNumberFormat="1" applyFont="1" applyFill="1" applyBorder="1" applyAlignment="1">
      <alignment horizontal="center" vertical="center"/>
    </xf>
    <xf numFmtId="177" fontId="11" fillId="0" borderId="43" xfId="1" applyFont="1" applyBorder="1" applyAlignment="1" applyProtection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center" vertical="center"/>
    </xf>
    <xf numFmtId="3" fontId="4" fillId="0" borderId="34" xfId="0" applyNumberFormat="1" applyFont="1" applyBorder="1" applyAlignment="1">
      <alignment horizontal="center" vertical="center"/>
    </xf>
    <xf numFmtId="3" fontId="4" fillId="0" borderId="3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35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37" xfId="0" applyNumberFormat="1" applyFont="1" applyBorder="1" applyAlignment="1">
      <alignment horizontal="center" vertical="center"/>
    </xf>
    <xf numFmtId="3" fontId="4" fillId="0" borderId="38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1" fontId="0" fillId="0" borderId="8" xfId="2" applyFont="1" applyBorder="1" applyAlignment="1">
      <alignment horizontal="center" vertical="center"/>
    </xf>
    <xf numFmtId="41" fontId="0" fillId="5" borderId="8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3">
    <cellStyle name="Excel Built-in Comma [0]" xfId="1"/>
    <cellStyle name="쉼표 [0]" xfId="2" builtinId="6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EBF1DE"/>
      <rgbColor rgb="FFF2F2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9"/>
  <sheetViews>
    <sheetView tabSelected="1" zoomScaleNormal="100" workbookViewId="0">
      <selection activeCell="E44" sqref="E44"/>
    </sheetView>
  </sheetViews>
  <sheetFormatPr defaultRowHeight="16.5"/>
  <cols>
    <col min="1" max="1" width="2.625" style="1" customWidth="1"/>
    <col min="2" max="2" width="9" style="1" customWidth="1"/>
    <col min="3" max="4" width="11.5" style="1" customWidth="1"/>
    <col min="5" max="5" width="9" style="1" customWidth="1"/>
    <col min="6" max="9" width="13.25" style="1" customWidth="1"/>
    <col min="10" max="10" width="8" style="1" customWidth="1"/>
    <col min="11" max="11" width="12.375" style="1" customWidth="1"/>
    <col min="12" max="1025" width="9" style="1" customWidth="1"/>
  </cols>
  <sheetData>
    <row r="1" spans="1:1025" ht="26.25">
      <c r="B1" s="117" t="s">
        <v>27</v>
      </c>
      <c r="C1" s="117"/>
      <c r="D1" s="117"/>
      <c r="E1" s="117"/>
      <c r="F1" s="117"/>
      <c r="G1" s="117"/>
      <c r="H1" s="117"/>
      <c r="I1" s="117"/>
      <c r="J1" s="117"/>
      <c r="K1" s="117"/>
    </row>
    <row r="2" spans="1:1025" ht="11.25" customHeight="1" thickBo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</row>
    <row r="3" spans="1:1025" ht="24.75" customHeight="1">
      <c r="A3" s="3"/>
      <c r="B3" s="119" t="s">
        <v>25</v>
      </c>
      <c r="C3" s="120"/>
      <c r="D3" s="120"/>
      <c r="E3" s="120"/>
      <c r="F3" s="120"/>
      <c r="G3" s="120"/>
      <c r="H3" s="120"/>
      <c r="I3" s="120"/>
      <c r="J3" s="120"/>
      <c r="K3" s="12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</row>
    <row r="4" spans="1:1025" ht="20.25" customHeight="1">
      <c r="A4" s="3"/>
      <c r="B4" s="122" t="s">
        <v>28</v>
      </c>
      <c r="C4" s="123"/>
      <c r="D4" s="123"/>
      <c r="E4" s="123"/>
      <c r="F4" s="123"/>
      <c r="G4" s="123" t="s">
        <v>26</v>
      </c>
      <c r="H4" s="123"/>
      <c r="I4" s="123"/>
      <c r="J4" s="123"/>
      <c r="K4" s="1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</row>
    <row r="5" spans="1:1025" ht="112.5" customHeight="1" thickBot="1">
      <c r="A5" s="3"/>
      <c r="B5" s="125" t="s">
        <v>33</v>
      </c>
      <c r="C5" s="126"/>
      <c r="D5" s="126"/>
      <c r="E5" s="126"/>
      <c r="F5" s="126"/>
      <c r="G5" s="127" t="s">
        <v>34</v>
      </c>
      <c r="H5" s="126"/>
      <c r="I5" s="126"/>
      <c r="J5" s="126"/>
      <c r="K5" s="12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</row>
    <row r="6" spans="1:1025" ht="15" customHeight="1" thickBot="1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</row>
    <row r="7" spans="1:1025" ht="21" customHeight="1">
      <c r="B7" s="118" t="s">
        <v>0</v>
      </c>
      <c r="C7" s="118"/>
      <c r="D7" s="118"/>
      <c r="E7" s="118"/>
      <c r="F7" s="118"/>
      <c r="G7" s="118"/>
      <c r="H7" s="118"/>
      <c r="I7" s="118"/>
      <c r="J7" s="118"/>
      <c r="K7" s="118"/>
    </row>
    <row r="8" spans="1:1025" ht="30.75" customHeight="1" thickBot="1">
      <c r="B8" s="11" t="s">
        <v>1</v>
      </c>
      <c r="C8" s="12" t="s">
        <v>2</v>
      </c>
      <c r="D8" s="12" t="s">
        <v>3</v>
      </c>
      <c r="E8" s="12" t="s">
        <v>4</v>
      </c>
      <c r="F8" s="13" t="s">
        <v>5</v>
      </c>
      <c r="G8" s="14" t="s">
        <v>6</v>
      </c>
      <c r="H8" s="14" t="s">
        <v>32</v>
      </c>
      <c r="I8" s="47" t="s">
        <v>24</v>
      </c>
      <c r="J8" s="15" t="s">
        <v>8</v>
      </c>
      <c r="K8" s="16" t="s">
        <v>31</v>
      </c>
    </row>
    <row r="9" spans="1:1025" ht="21" customHeight="1" thickBot="1">
      <c r="B9" s="99" t="s">
        <v>10</v>
      </c>
      <c r="C9" s="68">
        <v>74850</v>
      </c>
      <c r="D9" s="68">
        <f>H9/30</f>
        <v>14970</v>
      </c>
      <c r="E9" s="17" t="s">
        <v>11</v>
      </c>
      <c r="F9" s="17">
        <f>C9*30</f>
        <v>2245500</v>
      </c>
      <c r="G9" s="18">
        <f t="shared" ref="G9:G14" si="0">ROUND(F9*80%,-1)</f>
        <v>1796400</v>
      </c>
      <c r="H9" s="18">
        <f>ROUND(F9*20%,-1)</f>
        <v>449100</v>
      </c>
      <c r="I9" s="19">
        <v>123000</v>
      </c>
      <c r="J9" s="19">
        <v>2420</v>
      </c>
      <c r="K9" s="58">
        <f t="shared" ref="K9:K14" si="1">SUM(H9:J9)</f>
        <v>574520</v>
      </c>
    </row>
    <row r="10" spans="1:1025" ht="21" customHeight="1" thickBot="1">
      <c r="B10" s="100"/>
      <c r="C10" s="69"/>
      <c r="D10" s="69"/>
      <c r="E10" s="20" t="s">
        <v>12</v>
      </c>
      <c r="F10" s="21">
        <f>C9*31</f>
        <v>2320350</v>
      </c>
      <c r="G10" s="22">
        <f t="shared" si="0"/>
        <v>1856280</v>
      </c>
      <c r="H10" s="22">
        <f t="shared" ref="H10:H14" si="2">ROUND(F10*20%,-1)</f>
        <v>464070</v>
      </c>
      <c r="I10" s="23">
        <v>127100</v>
      </c>
      <c r="J10" s="19">
        <v>2420</v>
      </c>
      <c r="K10" s="59">
        <f t="shared" si="1"/>
        <v>593590</v>
      </c>
    </row>
    <row r="11" spans="1:1025" ht="21" customHeight="1" thickBot="1">
      <c r="B11" s="99" t="s">
        <v>13</v>
      </c>
      <c r="C11" s="68">
        <v>69450</v>
      </c>
      <c r="D11" s="68">
        <f>H11/30</f>
        <v>13890</v>
      </c>
      <c r="E11" s="17" t="s">
        <v>11</v>
      </c>
      <c r="F11" s="17">
        <f>C11*30</f>
        <v>2083500</v>
      </c>
      <c r="G11" s="18">
        <f t="shared" si="0"/>
        <v>1666800</v>
      </c>
      <c r="H11" s="18">
        <f t="shared" si="2"/>
        <v>416700</v>
      </c>
      <c r="I11" s="19">
        <v>123000</v>
      </c>
      <c r="J11" s="19">
        <v>2420</v>
      </c>
      <c r="K11" s="58">
        <f t="shared" si="1"/>
        <v>542120</v>
      </c>
    </row>
    <row r="12" spans="1:1025" ht="21" customHeight="1" thickBot="1">
      <c r="B12" s="100"/>
      <c r="C12" s="69"/>
      <c r="D12" s="69"/>
      <c r="E12" s="20" t="s">
        <v>12</v>
      </c>
      <c r="F12" s="21">
        <f>C11*31</f>
        <v>2152950</v>
      </c>
      <c r="G12" s="22">
        <f t="shared" si="0"/>
        <v>1722360</v>
      </c>
      <c r="H12" s="22">
        <f t="shared" si="2"/>
        <v>430590</v>
      </c>
      <c r="I12" s="23">
        <v>127100</v>
      </c>
      <c r="J12" s="19">
        <v>2420</v>
      </c>
      <c r="K12" s="59">
        <f t="shared" si="1"/>
        <v>560110</v>
      </c>
    </row>
    <row r="13" spans="1:1025" s="3" customFormat="1" ht="21" customHeight="1" thickBot="1">
      <c r="B13" s="129" t="s">
        <v>22</v>
      </c>
      <c r="C13" s="70">
        <v>64040</v>
      </c>
      <c r="D13" s="70">
        <f>H13/30</f>
        <v>12808</v>
      </c>
      <c r="E13" s="24" t="s">
        <v>11</v>
      </c>
      <c r="F13" s="24">
        <f>C13*30</f>
        <v>1921200</v>
      </c>
      <c r="G13" s="25">
        <f t="shared" si="0"/>
        <v>1536960</v>
      </c>
      <c r="H13" s="25">
        <f t="shared" si="2"/>
        <v>384240</v>
      </c>
      <c r="I13" s="26">
        <v>123000</v>
      </c>
      <c r="J13" s="19">
        <v>2420</v>
      </c>
      <c r="K13" s="60">
        <f t="shared" si="1"/>
        <v>509660</v>
      </c>
    </row>
    <row r="14" spans="1:1025" s="3" customFormat="1" ht="21" customHeight="1" thickBot="1">
      <c r="B14" s="113"/>
      <c r="C14" s="67"/>
      <c r="D14" s="67"/>
      <c r="E14" s="27" t="s">
        <v>12</v>
      </c>
      <c r="F14" s="28">
        <f>C13*31</f>
        <v>1985240</v>
      </c>
      <c r="G14" s="29">
        <f t="shared" si="0"/>
        <v>1588190</v>
      </c>
      <c r="H14" s="29">
        <f t="shared" si="2"/>
        <v>397050</v>
      </c>
      <c r="I14" s="30">
        <v>127100</v>
      </c>
      <c r="J14" s="19">
        <v>2420</v>
      </c>
      <c r="K14" s="61">
        <f t="shared" si="1"/>
        <v>526570</v>
      </c>
    </row>
    <row r="15" spans="1:1025" ht="21" customHeight="1">
      <c r="B15" s="114" t="s">
        <v>14</v>
      </c>
      <c r="C15" s="115"/>
      <c r="D15" s="115"/>
      <c r="E15" s="115"/>
      <c r="F15" s="115"/>
      <c r="G15" s="115"/>
      <c r="H15" s="115"/>
      <c r="I15" s="115"/>
      <c r="J15" s="115"/>
      <c r="K15" s="116"/>
    </row>
    <row r="16" spans="1:1025" ht="28.5" customHeight="1" thickBot="1">
      <c r="B16" s="11" t="s">
        <v>1</v>
      </c>
      <c r="C16" s="12" t="s">
        <v>2</v>
      </c>
      <c r="D16" s="12" t="s">
        <v>3</v>
      </c>
      <c r="E16" s="12" t="s">
        <v>4</v>
      </c>
      <c r="F16" s="13" t="s">
        <v>5</v>
      </c>
      <c r="G16" s="14" t="s">
        <v>6</v>
      </c>
      <c r="H16" s="14" t="s">
        <v>7</v>
      </c>
      <c r="I16" s="47" t="s">
        <v>23</v>
      </c>
      <c r="J16" s="15" t="s">
        <v>8</v>
      </c>
      <c r="K16" s="16" t="s">
        <v>9</v>
      </c>
      <c r="L16" s="4"/>
    </row>
    <row r="17" spans="2:11" ht="21" customHeight="1" thickBot="1">
      <c r="B17" s="130" t="s">
        <v>10</v>
      </c>
      <c r="C17" s="66">
        <v>74850</v>
      </c>
      <c r="D17" s="66">
        <f>H17/30</f>
        <v>8982</v>
      </c>
      <c r="E17" s="17" t="s">
        <v>11</v>
      </c>
      <c r="F17" s="17">
        <f>C17*30</f>
        <v>2245500</v>
      </c>
      <c r="G17" s="31">
        <f t="shared" ref="G17:G22" si="3">ROUND(F17*88%,-1)</f>
        <v>1976040</v>
      </c>
      <c r="H17" s="32">
        <f t="shared" ref="H17:H22" si="4">ROUND(F17*12%,-1)</f>
        <v>269460</v>
      </c>
      <c r="I17" s="33">
        <v>123000</v>
      </c>
      <c r="J17" s="19">
        <v>1450</v>
      </c>
      <c r="K17" s="62">
        <f t="shared" ref="K17:K22" si="5">SUM(H17:J17)</f>
        <v>393910</v>
      </c>
    </row>
    <row r="18" spans="2:11" ht="21" customHeight="1" thickBot="1">
      <c r="B18" s="131"/>
      <c r="C18" s="67"/>
      <c r="D18" s="67"/>
      <c r="E18" s="20" t="s">
        <v>12</v>
      </c>
      <c r="F18" s="21">
        <f>C17*31</f>
        <v>2320350</v>
      </c>
      <c r="G18" s="22">
        <f t="shared" si="3"/>
        <v>2041910</v>
      </c>
      <c r="H18" s="34">
        <f t="shared" si="4"/>
        <v>278440</v>
      </c>
      <c r="I18" s="23">
        <v>127100</v>
      </c>
      <c r="J18" s="19">
        <v>1450</v>
      </c>
      <c r="K18" s="63">
        <f t="shared" si="5"/>
        <v>406990</v>
      </c>
    </row>
    <row r="19" spans="2:11" ht="21" customHeight="1" thickBot="1">
      <c r="B19" s="130" t="s">
        <v>13</v>
      </c>
      <c r="C19" s="66">
        <v>69450</v>
      </c>
      <c r="D19" s="66">
        <f>H19/30</f>
        <v>8334</v>
      </c>
      <c r="E19" s="17" t="s">
        <v>11</v>
      </c>
      <c r="F19" s="17">
        <f>C19*30</f>
        <v>2083500</v>
      </c>
      <c r="G19" s="18">
        <f>ROUND(F19*88%,-1)</f>
        <v>1833480</v>
      </c>
      <c r="H19" s="35">
        <f t="shared" si="4"/>
        <v>250020</v>
      </c>
      <c r="I19" s="33">
        <v>123000</v>
      </c>
      <c r="J19" s="19">
        <v>1450</v>
      </c>
      <c r="K19" s="62">
        <f t="shared" si="5"/>
        <v>374470</v>
      </c>
    </row>
    <row r="20" spans="2:11" ht="21" customHeight="1" thickBot="1">
      <c r="B20" s="131"/>
      <c r="C20" s="67"/>
      <c r="D20" s="67"/>
      <c r="E20" s="20" t="s">
        <v>12</v>
      </c>
      <c r="F20" s="21">
        <f>C19*31</f>
        <v>2152950</v>
      </c>
      <c r="G20" s="22">
        <f t="shared" si="3"/>
        <v>1894600</v>
      </c>
      <c r="H20" s="34">
        <f t="shared" si="4"/>
        <v>258350</v>
      </c>
      <c r="I20" s="23">
        <v>127100</v>
      </c>
      <c r="J20" s="19">
        <v>1450</v>
      </c>
      <c r="K20" s="63">
        <f t="shared" si="5"/>
        <v>386900</v>
      </c>
    </row>
    <row r="21" spans="2:11" s="3" customFormat="1" ht="21" customHeight="1" thickBot="1">
      <c r="B21" s="112" t="s">
        <v>21</v>
      </c>
      <c r="C21" s="66">
        <v>64040</v>
      </c>
      <c r="D21" s="66">
        <f>H21/30</f>
        <v>7684.666666666667</v>
      </c>
      <c r="E21" s="17" t="s">
        <v>11</v>
      </c>
      <c r="F21" s="17">
        <f>C21*30</f>
        <v>1921200</v>
      </c>
      <c r="G21" s="18">
        <f t="shared" si="3"/>
        <v>1690660</v>
      </c>
      <c r="H21" s="35">
        <f t="shared" si="4"/>
        <v>230540</v>
      </c>
      <c r="I21" s="33">
        <v>123000</v>
      </c>
      <c r="J21" s="19">
        <v>1450</v>
      </c>
      <c r="K21" s="62">
        <f t="shared" si="5"/>
        <v>354990</v>
      </c>
    </row>
    <row r="22" spans="2:11" s="3" customFormat="1" ht="21" customHeight="1" thickBot="1">
      <c r="B22" s="113"/>
      <c r="C22" s="67"/>
      <c r="D22" s="67"/>
      <c r="E22" s="20" t="s">
        <v>12</v>
      </c>
      <c r="F22" s="21">
        <f>C21*31</f>
        <v>1985240</v>
      </c>
      <c r="G22" s="22">
        <f t="shared" si="3"/>
        <v>1747010</v>
      </c>
      <c r="H22" s="34">
        <f t="shared" si="4"/>
        <v>238230</v>
      </c>
      <c r="I22" s="23">
        <v>127100</v>
      </c>
      <c r="J22" s="19">
        <v>1450</v>
      </c>
      <c r="K22" s="64">
        <f t="shared" si="5"/>
        <v>366780</v>
      </c>
    </row>
    <row r="23" spans="2:11" ht="21" customHeight="1">
      <c r="B23" s="109" t="s">
        <v>15</v>
      </c>
      <c r="C23" s="110"/>
      <c r="D23" s="110"/>
      <c r="E23" s="110"/>
      <c r="F23" s="110"/>
      <c r="G23" s="110"/>
      <c r="H23" s="110"/>
      <c r="I23" s="110"/>
      <c r="J23" s="110"/>
      <c r="K23" s="111"/>
    </row>
    <row r="24" spans="2:11" ht="30" customHeight="1" thickBot="1">
      <c r="B24" s="11" t="s">
        <v>1</v>
      </c>
      <c r="C24" s="12" t="s">
        <v>2</v>
      </c>
      <c r="D24" s="36" t="s">
        <v>3</v>
      </c>
      <c r="E24" s="36" t="s">
        <v>4</v>
      </c>
      <c r="F24" s="13" t="s">
        <v>5</v>
      </c>
      <c r="G24" s="14" t="s">
        <v>6</v>
      </c>
      <c r="H24" s="14" t="s">
        <v>7</v>
      </c>
      <c r="I24" s="47" t="s">
        <v>24</v>
      </c>
      <c r="J24" s="15" t="s">
        <v>8</v>
      </c>
      <c r="K24" s="16" t="s">
        <v>9</v>
      </c>
    </row>
    <row r="25" spans="2:11" ht="21" customHeight="1" thickBot="1">
      <c r="B25" s="99" t="s">
        <v>10</v>
      </c>
      <c r="C25" s="37">
        <v>74850</v>
      </c>
      <c r="D25" s="37">
        <v>5679</v>
      </c>
      <c r="E25" s="54" t="s">
        <v>11</v>
      </c>
      <c r="F25" s="54">
        <f>C25*30</f>
        <v>2245500</v>
      </c>
      <c r="G25" s="18">
        <f t="shared" ref="G25:G30" si="6">ROUND(F25*92%,-1)</f>
        <v>2065860</v>
      </c>
      <c r="H25" s="35">
        <f t="shared" ref="H25:H30" si="7">ROUND(F25*8%,-1)</f>
        <v>179640</v>
      </c>
      <c r="I25" s="19">
        <v>123000</v>
      </c>
      <c r="J25" s="19">
        <v>970</v>
      </c>
      <c r="K25" s="56">
        <f t="shared" ref="K25:K30" si="8">SUM(H25:J25)</f>
        <v>303610</v>
      </c>
    </row>
    <row r="26" spans="2:11" ht="21" customHeight="1" thickBot="1">
      <c r="B26" s="100"/>
      <c r="C26" s="38"/>
      <c r="D26" s="38"/>
      <c r="E26" s="20" t="s">
        <v>12</v>
      </c>
      <c r="F26" s="55">
        <f>C25*31</f>
        <v>2320350</v>
      </c>
      <c r="G26" s="22">
        <f t="shared" si="6"/>
        <v>2134720</v>
      </c>
      <c r="H26" s="34">
        <f t="shared" si="7"/>
        <v>185630</v>
      </c>
      <c r="I26" s="23">
        <v>127100</v>
      </c>
      <c r="J26" s="19">
        <v>970</v>
      </c>
      <c r="K26" s="57">
        <f t="shared" si="8"/>
        <v>313700</v>
      </c>
    </row>
    <row r="27" spans="2:11" ht="21" customHeight="1" thickBot="1">
      <c r="B27" s="99" t="s">
        <v>13</v>
      </c>
      <c r="C27" s="37">
        <v>69450</v>
      </c>
      <c r="D27" s="37">
        <v>5269</v>
      </c>
      <c r="E27" s="54" t="s">
        <v>11</v>
      </c>
      <c r="F27" s="54">
        <f>C27*30</f>
        <v>2083500</v>
      </c>
      <c r="G27" s="18">
        <f t="shared" si="6"/>
        <v>1916820</v>
      </c>
      <c r="H27" s="35">
        <f t="shared" si="7"/>
        <v>166680</v>
      </c>
      <c r="I27" s="19">
        <v>123000</v>
      </c>
      <c r="J27" s="19">
        <v>970</v>
      </c>
      <c r="K27" s="56">
        <f t="shared" si="8"/>
        <v>290650</v>
      </c>
    </row>
    <row r="28" spans="2:11" ht="21" customHeight="1" thickBot="1">
      <c r="B28" s="100"/>
      <c r="C28" s="38"/>
      <c r="D28" s="38"/>
      <c r="E28" s="20" t="s">
        <v>12</v>
      </c>
      <c r="F28" s="55">
        <f>C27*31</f>
        <v>2152950</v>
      </c>
      <c r="G28" s="22">
        <f t="shared" si="6"/>
        <v>1980710</v>
      </c>
      <c r="H28" s="34">
        <f t="shared" si="7"/>
        <v>172240</v>
      </c>
      <c r="I28" s="23">
        <v>127100</v>
      </c>
      <c r="J28" s="19">
        <v>970</v>
      </c>
      <c r="K28" s="57">
        <f t="shared" si="8"/>
        <v>300310</v>
      </c>
    </row>
    <row r="29" spans="2:11" s="3" customFormat="1" ht="21" customHeight="1" thickBot="1">
      <c r="B29" s="101" t="s">
        <v>21</v>
      </c>
      <c r="C29" s="37">
        <v>64040</v>
      </c>
      <c r="D29" s="37">
        <v>4859</v>
      </c>
      <c r="E29" s="54" t="s">
        <v>11</v>
      </c>
      <c r="F29" s="54">
        <f>C29*30</f>
        <v>1921200</v>
      </c>
      <c r="G29" s="18">
        <f t="shared" si="6"/>
        <v>1767500</v>
      </c>
      <c r="H29" s="35">
        <f t="shared" si="7"/>
        <v>153700</v>
      </c>
      <c r="I29" s="19">
        <v>123000</v>
      </c>
      <c r="J29" s="19">
        <v>970</v>
      </c>
      <c r="K29" s="56">
        <f t="shared" si="8"/>
        <v>277670</v>
      </c>
    </row>
    <row r="30" spans="2:11" s="3" customFormat="1" ht="21" customHeight="1" thickBot="1">
      <c r="B30" s="102"/>
      <c r="C30" s="38"/>
      <c r="D30" s="38"/>
      <c r="E30" s="20" t="s">
        <v>12</v>
      </c>
      <c r="F30" s="55">
        <f>C29*31</f>
        <v>1985240</v>
      </c>
      <c r="G30" s="22">
        <f t="shared" si="6"/>
        <v>1826420</v>
      </c>
      <c r="H30" s="34">
        <f t="shared" si="7"/>
        <v>158820</v>
      </c>
      <c r="I30" s="23">
        <v>127100</v>
      </c>
      <c r="J30" s="65">
        <v>970</v>
      </c>
      <c r="K30" s="57">
        <f t="shared" si="8"/>
        <v>286890</v>
      </c>
    </row>
    <row r="31" spans="2:11" s="3" customFormat="1" ht="17.25" customHeight="1" thickBot="1">
      <c r="B31" s="39"/>
      <c r="C31" s="40"/>
      <c r="D31" s="40"/>
      <c r="E31" s="41"/>
      <c r="F31" s="42"/>
      <c r="G31" s="43"/>
      <c r="H31" s="44"/>
      <c r="I31" s="45"/>
      <c r="J31" s="45"/>
      <c r="K31" s="44"/>
    </row>
    <row r="32" spans="2:11" s="3" customFormat="1" ht="20.25" customHeight="1" thickBot="1">
      <c r="B32" s="106" t="s">
        <v>30</v>
      </c>
      <c r="C32" s="107"/>
      <c r="D32" s="107"/>
      <c r="E32" s="107"/>
      <c r="F32" s="107"/>
      <c r="G32" s="107"/>
      <c r="H32" s="107"/>
      <c r="I32" s="107"/>
      <c r="J32" s="107"/>
      <c r="K32" s="108"/>
    </row>
    <row r="33" spans="1:1025" s="3" customFormat="1" ht="45.75" customHeight="1" thickBot="1">
      <c r="A33" s="46"/>
      <c r="B33" s="103" t="s">
        <v>51</v>
      </c>
      <c r="C33" s="104"/>
      <c r="D33" s="104"/>
      <c r="E33" s="104"/>
      <c r="F33" s="104"/>
      <c r="G33" s="104"/>
      <c r="H33" s="104"/>
      <c r="I33" s="104"/>
      <c r="J33" s="104"/>
      <c r="K33" s="105"/>
    </row>
    <row r="34" spans="1:1025" s="5" customFormat="1" ht="17.25" customHeight="1" thickBot="1">
      <c r="B34" s="6"/>
      <c r="C34" s="6"/>
      <c r="D34" s="6"/>
      <c r="E34" s="6"/>
      <c r="F34" s="7"/>
      <c r="G34" s="8"/>
      <c r="H34" s="9"/>
      <c r="I34" s="10"/>
      <c r="J34" s="10"/>
      <c r="K34" s="9"/>
    </row>
    <row r="35" spans="1:1025" s="49" customFormat="1" ht="21" customHeight="1" thickBot="1">
      <c r="A35" s="48"/>
      <c r="B35" s="81" t="s">
        <v>29</v>
      </c>
      <c r="C35" s="82"/>
      <c r="D35" s="82"/>
      <c r="E35" s="82"/>
      <c r="F35" s="82"/>
      <c r="G35" s="82"/>
      <c r="H35" s="82"/>
      <c r="I35" s="82"/>
      <c r="J35" s="82"/>
      <c r="K35" s="83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  <c r="AMF35" s="48"/>
      <c r="AMG35" s="48"/>
      <c r="AMH35" s="48"/>
      <c r="AMI35" s="48"/>
      <c r="AMJ35" s="48"/>
      <c r="AMK35" s="48"/>
    </row>
    <row r="36" spans="1:1025">
      <c r="B36" s="77" t="s">
        <v>16</v>
      </c>
      <c r="C36" s="78"/>
      <c r="D36" s="84" t="s">
        <v>17</v>
      </c>
      <c r="E36" s="85"/>
      <c r="F36" s="85"/>
      <c r="G36" s="85"/>
      <c r="H36" s="85"/>
      <c r="I36" s="85"/>
      <c r="J36" s="85"/>
      <c r="K36" s="86"/>
    </row>
    <row r="37" spans="1:1025" ht="24.75" customHeight="1">
      <c r="B37" s="79"/>
      <c r="C37" s="80"/>
      <c r="D37" s="87" t="s">
        <v>18</v>
      </c>
      <c r="E37" s="88"/>
      <c r="F37" s="89"/>
      <c r="G37" s="80" t="s">
        <v>19</v>
      </c>
      <c r="H37" s="80"/>
      <c r="I37" s="87" t="s">
        <v>20</v>
      </c>
      <c r="J37" s="88"/>
      <c r="K37" s="90"/>
    </row>
    <row r="38" spans="1:1025" ht="18.75" customHeight="1">
      <c r="B38" s="79" t="s">
        <v>53</v>
      </c>
      <c r="C38" s="80"/>
      <c r="D38" s="71">
        <v>3390</v>
      </c>
      <c r="E38" s="72"/>
      <c r="F38" s="95"/>
      <c r="G38" s="91">
        <v>2030</v>
      </c>
      <c r="H38" s="91"/>
      <c r="I38" s="71">
        <v>1350</v>
      </c>
      <c r="J38" s="72"/>
      <c r="K38" s="73"/>
    </row>
    <row r="39" spans="1:1025" ht="18.75" customHeight="1" thickBot="1">
      <c r="B39" s="92" t="s">
        <v>54</v>
      </c>
      <c r="C39" s="93"/>
      <c r="D39" s="96">
        <v>2420</v>
      </c>
      <c r="E39" s="97"/>
      <c r="F39" s="98"/>
      <c r="G39" s="94">
        <v>1450</v>
      </c>
      <c r="H39" s="94"/>
      <c r="I39" s="74">
        <v>970</v>
      </c>
      <c r="J39" s="75"/>
      <c r="K39" s="76"/>
    </row>
  </sheetData>
  <mergeCells count="46">
    <mergeCell ref="B21:B22"/>
    <mergeCell ref="B25:B26"/>
    <mergeCell ref="B15:K15"/>
    <mergeCell ref="B1:K1"/>
    <mergeCell ref="B7:K7"/>
    <mergeCell ref="B3:K3"/>
    <mergeCell ref="B4:F4"/>
    <mergeCell ref="G4:K4"/>
    <mergeCell ref="B5:F5"/>
    <mergeCell ref="G5:K5"/>
    <mergeCell ref="B9:B10"/>
    <mergeCell ref="B11:B12"/>
    <mergeCell ref="B13:B14"/>
    <mergeCell ref="B17:B18"/>
    <mergeCell ref="B19:B20"/>
    <mergeCell ref="C9:C10"/>
    <mergeCell ref="B27:B28"/>
    <mergeCell ref="B29:B30"/>
    <mergeCell ref="B33:K33"/>
    <mergeCell ref="B32:K32"/>
    <mergeCell ref="B23:K23"/>
    <mergeCell ref="I38:K38"/>
    <mergeCell ref="I39:K39"/>
    <mergeCell ref="B36:C37"/>
    <mergeCell ref="G37:H37"/>
    <mergeCell ref="B35:K35"/>
    <mergeCell ref="D36:K36"/>
    <mergeCell ref="D37:F37"/>
    <mergeCell ref="I37:K37"/>
    <mergeCell ref="B38:C38"/>
    <mergeCell ref="G38:H38"/>
    <mergeCell ref="B39:C39"/>
    <mergeCell ref="G39:H39"/>
    <mergeCell ref="D38:F38"/>
    <mergeCell ref="D39:F39"/>
    <mergeCell ref="D9:D10"/>
    <mergeCell ref="C11:C12"/>
    <mergeCell ref="D11:D12"/>
    <mergeCell ref="C13:C14"/>
    <mergeCell ref="D13:D14"/>
    <mergeCell ref="C17:C18"/>
    <mergeCell ref="D17:D18"/>
    <mergeCell ref="C19:C20"/>
    <mergeCell ref="D19:D20"/>
    <mergeCell ref="C21:C22"/>
    <mergeCell ref="D21:D22"/>
  </mergeCells>
  <phoneticPr fontId="8" type="noConversion"/>
  <pageMargins left="0.25" right="0.25" top="0.75" bottom="0.75" header="0.51180555555555496" footer="0.51180555555555496"/>
  <pageSetup paperSize="9" scale="75" firstPageNumber="0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F5" sqref="F5"/>
    </sheetView>
  </sheetViews>
  <sheetFormatPr defaultRowHeight="16.5"/>
  <cols>
    <col min="2" max="2" width="9.5" bestFit="1" customWidth="1"/>
    <col min="3" max="6" width="9.375" bestFit="1" customWidth="1"/>
    <col min="8" max="9" width="9.375" bestFit="1" customWidth="1"/>
  </cols>
  <sheetData>
    <row r="1" spans="1:11" ht="31.5" customHeight="1">
      <c r="A1" s="134" t="s">
        <v>35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ht="25.5" customHeight="1">
      <c r="A2" s="50"/>
      <c r="B2" s="136" t="s">
        <v>36</v>
      </c>
      <c r="C2" s="137"/>
      <c r="D2" s="137"/>
      <c r="E2" s="137"/>
      <c r="F2" s="137"/>
      <c r="G2" s="137"/>
      <c r="H2" s="137"/>
      <c r="I2" s="137"/>
      <c r="J2" s="138"/>
    </row>
    <row r="3" spans="1:11" ht="20.25" customHeight="1">
      <c r="A3" s="50"/>
      <c r="B3" s="135" t="s">
        <v>37</v>
      </c>
      <c r="C3" s="135"/>
      <c r="D3" s="135"/>
      <c r="E3" s="135" t="s">
        <v>44</v>
      </c>
      <c r="F3" s="135"/>
      <c r="G3" s="135"/>
      <c r="H3" s="135" t="s">
        <v>45</v>
      </c>
      <c r="I3" s="135"/>
      <c r="J3" s="135"/>
    </row>
    <row r="4" spans="1:11" ht="20.25" customHeight="1">
      <c r="A4" s="50"/>
      <c r="B4" s="50" t="s">
        <v>38</v>
      </c>
      <c r="C4" s="50" t="s">
        <v>39</v>
      </c>
      <c r="D4" s="52" t="s">
        <v>40</v>
      </c>
      <c r="E4" s="50" t="s">
        <v>41</v>
      </c>
      <c r="F4" s="50" t="s">
        <v>39</v>
      </c>
      <c r="G4" s="52" t="s">
        <v>42</v>
      </c>
      <c r="H4" s="50" t="s">
        <v>43</v>
      </c>
      <c r="I4" s="50" t="s">
        <v>39</v>
      </c>
      <c r="J4" s="52" t="s">
        <v>46</v>
      </c>
    </row>
    <row r="5" spans="1:11" ht="20.25" customHeight="1">
      <c r="A5" s="50" t="s">
        <v>47</v>
      </c>
      <c r="B5" s="51">
        <v>431300</v>
      </c>
      <c r="C5" s="51">
        <v>449100</v>
      </c>
      <c r="D5" s="53">
        <f>SUM(C5-B5)</f>
        <v>17800</v>
      </c>
      <c r="E5" s="51">
        <v>258840</v>
      </c>
      <c r="F5" s="51">
        <v>269460</v>
      </c>
      <c r="G5" s="53">
        <f>SUM(F5-E5)</f>
        <v>10620</v>
      </c>
      <c r="H5" s="51">
        <v>172560</v>
      </c>
      <c r="I5" s="51">
        <v>179640</v>
      </c>
      <c r="J5" s="53">
        <f>SUM(I5-H5)</f>
        <v>7080</v>
      </c>
    </row>
    <row r="6" spans="1:11" ht="20.25" customHeight="1">
      <c r="A6" s="50" t="s">
        <v>48</v>
      </c>
      <c r="B6" s="51">
        <v>400260</v>
      </c>
      <c r="C6" s="51">
        <v>416700</v>
      </c>
      <c r="D6" s="53">
        <f>SUM(C6-B6)</f>
        <v>16440</v>
      </c>
      <c r="E6" s="51">
        <v>240150</v>
      </c>
      <c r="F6" s="51">
        <v>250020</v>
      </c>
      <c r="G6" s="53">
        <f>SUM(F6-E6)</f>
        <v>9870</v>
      </c>
      <c r="H6" s="51">
        <v>160100</v>
      </c>
      <c r="I6" s="51">
        <v>166680</v>
      </c>
      <c r="J6" s="53">
        <f>SUM(I6-H6)</f>
        <v>6580</v>
      </c>
    </row>
    <row r="7" spans="1:11" ht="20.25" customHeight="1">
      <c r="A7" s="50" t="s">
        <v>49</v>
      </c>
      <c r="B7" s="51">
        <v>369120</v>
      </c>
      <c r="C7" s="51">
        <v>384240</v>
      </c>
      <c r="D7" s="53">
        <f>SUM(C7-B7)</f>
        <v>15120</v>
      </c>
      <c r="E7" s="51">
        <v>221470</v>
      </c>
      <c r="F7" s="51">
        <v>230540</v>
      </c>
      <c r="G7" s="53">
        <f>SUM(F7-E7)</f>
        <v>9070</v>
      </c>
      <c r="H7" s="51">
        <v>147640</v>
      </c>
      <c r="I7" s="51">
        <v>153700</v>
      </c>
      <c r="J7" s="53">
        <f>SUM(I7-H7)</f>
        <v>6060</v>
      </c>
    </row>
    <row r="8" spans="1:11" ht="20.25" customHeight="1">
      <c r="A8" s="50" t="s">
        <v>50</v>
      </c>
      <c r="B8" s="133">
        <v>18000</v>
      </c>
      <c r="C8" s="133"/>
      <c r="D8" s="132" t="s">
        <v>52</v>
      </c>
      <c r="E8" s="132"/>
      <c r="F8" s="132"/>
      <c r="G8" s="132"/>
      <c r="H8" s="132"/>
      <c r="I8" s="132"/>
      <c r="J8" s="132"/>
    </row>
  </sheetData>
  <mergeCells count="7">
    <mergeCell ref="D8:J8"/>
    <mergeCell ref="B8:C8"/>
    <mergeCell ref="A1:K1"/>
    <mergeCell ref="B3:D3"/>
    <mergeCell ref="E3:G3"/>
    <mergeCell ref="H3:J3"/>
    <mergeCell ref="B2:J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장기요양수가</vt:lpstr>
      <vt:lpstr>작년비교표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Windows 사용자</cp:lastModifiedBy>
  <cp:revision>0</cp:revision>
  <cp:lastPrinted>2021-12-13T03:08:26Z</cp:lastPrinted>
  <dcterms:created xsi:type="dcterms:W3CDTF">2020-01-05T07:12:50Z</dcterms:created>
  <dcterms:modified xsi:type="dcterms:W3CDTF">2022-02-17T23:54:25Z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