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사무국장\Desktop\수가인상표\"/>
    </mc:Choice>
  </mc:AlternateContent>
  <xr:revisionPtr revIDLastSave="0" documentId="13_ncr:1_{DBDA09AB-FB59-418B-903E-835609832485}" xr6:coauthVersionLast="45" xr6:coauthVersionMax="45" xr10:uidLastSave="{00000000-0000-0000-0000-000000000000}"/>
  <bookViews>
    <workbookView xWindow="28680" yWindow="-120" windowWidth="29040" windowHeight="15840" xr2:uid="{C7FCFC40-B7CD-40BC-8260-3D332AF728B6}"/>
  </bookViews>
  <sheets>
    <sheet name="2021년 수가" sheetId="1" r:id="rId1"/>
  </sheets>
  <definedNames>
    <definedName name="_xlnm.Print_Area" localSheetId="0">'2021년 수가'!$A$1:$G$45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3" i="1" l="1"/>
  <c r="E33" i="1"/>
  <c r="D33" i="1"/>
  <c r="G33" i="1" l="1"/>
  <c r="F34" i="1"/>
  <c r="E34" i="1"/>
  <c r="D34" i="1"/>
  <c r="F18" i="1"/>
  <c r="E18" i="1"/>
  <c r="D18" i="1"/>
  <c r="G18" i="1" s="1"/>
  <c r="F5" i="1"/>
  <c r="F16" i="1" s="1"/>
  <c r="F31" i="1" s="1"/>
  <c r="E5" i="1"/>
  <c r="E16" i="1" s="1"/>
  <c r="E31" i="1" s="1"/>
  <c r="D5" i="1"/>
  <c r="G5" i="1" s="1"/>
  <c r="F4" i="1"/>
  <c r="F15" i="1" s="1"/>
  <c r="F30" i="1" s="1"/>
  <c r="E4" i="1"/>
  <c r="E15" i="1" s="1"/>
  <c r="E30" i="1" s="1"/>
  <c r="D4" i="1"/>
  <c r="G4" i="1" s="1"/>
  <c r="F3" i="1"/>
  <c r="F14" i="1" s="1"/>
  <c r="F29" i="1" s="1"/>
  <c r="E3" i="1"/>
  <c r="E14" i="1" s="1"/>
  <c r="E29" i="1" s="1"/>
  <c r="D3" i="1"/>
  <c r="G3" i="1" s="1"/>
  <c r="G34" i="1" l="1"/>
  <c r="D7" i="1"/>
  <c r="F7" i="1"/>
  <c r="F23" i="1" s="1"/>
  <c r="D8" i="1"/>
  <c r="F8" i="1"/>
  <c r="F24" i="1" s="1"/>
  <c r="D9" i="1"/>
  <c r="F9" i="1"/>
  <c r="F25" i="1" s="1"/>
  <c r="D11" i="1"/>
  <c r="F11" i="1"/>
  <c r="F26" i="1" s="1"/>
  <c r="D12" i="1"/>
  <c r="F12" i="1"/>
  <c r="F27" i="1" s="1"/>
  <c r="D13" i="1"/>
  <c r="F13" i="1"/>
  <c r="F28" i="1" s="1"/>
  <c r="D14" i="1"/>
  <c r="D15" i="1"/>
  <c r="D16" i="1"/>
  <c r="E7" i="1"/>
  <c r="E23" i="1" s="1"/>
  <c r="E8" i="1"/>
  <c r="E24" i="1" s="1"/>
  <c r="E9" i="1"/>
  <c r="E25" i="1" s="1"/>
  <c r="E11" i="1"/>
  <c r="E26" i="1" s="1"/>
  <c r="E12" i="1"/>
  <c r="E27" i="1" s="1"/>
  <c r="E13" i="1"/>
  <c r="E28" i="1" s="1"/>
  <c r="G15" i="1" l="1"/>
  <c r="D30" i="1"/>
  <c r="G30" i="1" s="1"/>
  <c r="G16" i="1"/>
  <c r="D31" i="1"/>
  <c r="G31" i="1" s="1"/>
  <c r="G14" i="1"/>
  <c r="D29" i="1"/>
  <c r="G29" i="1" s="1"/>
  <c r="G13" i="1"/>
  <c r="D28" i="1"/>
  <c r="G28" i="1" s="1"/>
  <c r="G12" i="1"/>
  <c r="D27" i="1"/>
  <c r="G27" i="1" s="1"/>
  <c r="G11" i="1"/>
  <c r="D26" i="1"/>
  <c r="G26" i="1" s="1"/>
  <c r="G9" i="1"/>
  <c r="D25" i="1"/>
  <c r="G25" i="1" s="1"/>
  <c r="G8" i="1"/>
  <c r="D24" i="1"/>
  <c r="G24" i="1" s="1"/>
  <c r="G7" i="1"/>
  <c r="D23" i="1"/>
  <c r="G23" i="1" s="1"/>
</calcChain>
</file>

<file path=xl/sharedStrings.xml><?xml version="1.0" encoding="utf-8"?>
<sst xmlns="http://schemas.openxmlformats.org/spreadsheetml/2006/main" count="62" uniqueCount="31">
  <si>
    <t>요양비용계산표(2021. 01월 ~)</t>
    <phoneticPr fontId="3" type="noConversion"/>
  </si>
  <si>
    <t>(단위 : 원)</t>
    <phoneticPr fontId="3" type="noConversion"/>
  </si>
  <si>
    <t>등급</t>
    <phoneticPr fontId="3" type="noConversion"/>
  </si>
  <si>
    <t>1일 수가</t>
    <phoneticPr fontId="3" type="noConversion"/>
  </si>
  <si>
    <t>29일</t>
    <phoneticPr fontId="3" type="noConversion"/>
  </si>
  <si>
    <t>30일</t>
    <phoneticPr fontId="3" type="noConversion"/>
  </si>
  <si>
    <t>31일</t>
    <phoneticPr fontId="3" type="noConversion"/>
  </si>
  <si>
    <t>평균</t>
    <phoneticPr fontId="3" type="noConversion"/>
  </si>
  <si>
    <t>1등급</t>
    <phoneticPr fontId="3" type="noConversion"/>
  </si>
  <si>
    <t>2등급</t>
    <phoneticPr fontId="3" type="noConversion"/>
  </si>
  <si>
    <t>3~5등급</t>
    <phoneticPr fontId="3" type="noConversion"/>
  </si>
  <si>
    <r>
      <rPr>
        <sz val="12"/>
        <color theme="1"/>
        <rFont val="나눔고딕"/>
        <family val="3"/>
        <charset val="129"/>
      </rPr>
      <t>12%</t>
    </r>
    <r>
      <rPr>
        <sz val="14"/>
        <color theme="1"/>
        <rFont val="나눔고딕"/>
        <family val="3"/>
        <charset val="129"/>
      </rPr>
      <t xml:space="preserve">
</t>
    </r>
    <r>
      <rPr>
        <sz val="11"/>
        <color theme="1"/>
        <rFont val="나눔고딕"/>
        <family val="3"/>
        <charset val="129"/>
      </rPr>
      <t>(감경/의료수급)</t>
    </r>
    <phoneticPr fontId="3" type="noConversion"/>
  </si>
  <si>
    <r>
      <rPr>
        <sz val="12"/>
        <color theme="1"/>
        <rFont val="나눔고딕"/>
        <family val="3"/>
        <charset val="129"/>
      </rPr>
      <t>8%</t>
    </r>
    <r>
      <rPr>
        <sz val="14"/>
        <color theme="1"/>
        <rFont val="나눔고딕"/>
        <family val="3"/>
        <charset val="129"/>
      </rPr>
      <t xml:space="preserve">
</t>
    </r>
    <r>
      <rPr>
        <sz val="11"/>
        <color theme="1"/>
        <rFont val="나눔고딕"/>
        <family val="3"/>
        <charset val="129"/>
      </rPr>
      <t>(감경/의료수급)</t>
    </r>
    <phoneticPr fontId="3" type="noConversion"/>
  </si>
  <si>
    <t>식대</t>
    <phoneticPr fontId="3" type="noConversion"/>
  </si>
  <si>
    <t>식사 : 3,300/식*3</t>
    <phoneticPr fontId="3" type="noConversion"/>
  </si>
  <si>
    <t>1일 식대</t>
    <phoneticPr fontId="3" type="noConversion"/>
  </si>
  <si>
    <t>구분</t>
    <phoneticPr fontId="3" type="noConversion"/>
  </si>
  <si>
    <t>일반
20%</t>
    <phoneticPr fontId="3" type="noConversion"/>
  </si>
  <si>
    <t>기타경감
12%</t>
    <phoneticPr fontId="3" type="noConversion"/>
  </si>
  <si>
    <t>기타경감
8%</t>
    <phoneticPr fontId="3" type="noConversion"/>
  </si>
  <si>
    <t>상급침실료</t>
    <phoneticPr fontId="3" type="noConversion"/>
  </si>
  <si>
    <t>1일당</t>
    <phoneticPr fontId="3" type="noConversion"/>
  </si>
  <si>
    <t>계약의사
진료
(월2회)</t>
    <phoneticPr fontId="3" type="noConversion"/>
  </si>
  <si>
    <t>일반</t>
    <phoneticPr fontId="3" type="noConversion"/>
  </si>
  <si>
    <t>초진</t>
    <phoneticPr fontId="3" type="noConversion"/>
  </si>
  <si>
    <t>재진</t>
    <phoneticPr fontId="3" type="noConversion"/>
  </si>
  <si>
    <t>감경(12%)</t>
    <phoneticPr fontId="3" type="noConversion"/>
  </si>
  <si>
    <t>감경(8%)</t>
    <phoneticPr fontId="3" type="noConversion"/>
  </si>
  <si>
    <t>수급자</t>
    <phoneticPr fontId="3" type="noConversion"/>
  </si>
  <si>
    <t>의료비(계약의사 진료비, 약제비, 개인의료비)는 추가가 됨.</t>
    <phoneticPr fontId="3" type="noConversion"/>
  </si>
  <si>
    <r>
      <t xml:space="preserve">간식 :        </t>
    </r>
    <r>
      <rPr>
        <sz val="11"/>
        <color theme="1"/>
        <rFont val="맑은 고딕"/>
        <family val="3"/>
        <charset val="129"/>
      </rPr>
      <t>0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</si>
</sst>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2"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나눔고딕"/>
      <family val="3"/>
      <charset val="129"/>
    </font>
    <font>
      <b/>
      <sz val="12"/>
      <color theme="1"/>
      <name val="나눔고딕"/>
      <family val="3"/>
      <charset val="129"/>
    </font>
    <font>
      <sz val="12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b/>
      <sz val="14"/>
      <color theme="1"/>
      <name val="나눔고딕"/>
      <family val="3"/>
      <charset val="129"/>
    </font>
    <font>
      <sz val="11"/>
      <color theme="1"/>
      <name val="나눔고딕"/>
      <family val="3"/>
      <charset val="129"/>
    </font>
    <font>
      <sz val="10"/>
      <color theme="1"/>
      <name val="나눔고딕"/>
      <family val="3"/>
      <charset val="129"/>
    </font>
    <font>
      <sz val="11"/>
      <color theme="1"/>
      <name val="맑은 고딕"/>
      <family val="3"/>
      <charset val="129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6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48">
    <xf numFmtId="0" fontId="0" fillId="0" borderId="0" xfId="0">
      <alignment vertical="center"/>
    </xf>
    <xf numFmtId="0" fontId="4" fillId="0" borderId="0" xfId="0" applyFont="1" applyAlignment="1">
      <alignment horizontal="right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41" fontId="6" fillId="0" borderId="10" xfId="1" applyFont="1" applyBorder="1">
      <alignment vertical="center"/>
    </xf>
    <xf numFmtId="41" fontId="6" fillId="0" borderId="11" xfId="1" applyFont="1" applyBorder="1">
      <alignment vertical="center"/>
    </xf>
    <xf numFmtId="41" fontId="6" fillId="0" borderId="12" xfId="1" applyFont="1" applyBorder="1">
      <alignment vertical="center"/>
    </xf>
    <xf numFmtId="41" fontId="6" fillId="0" borderId="13" xfId="1" applyFont="1" applyBorder="1">
      <alignment vertical="center"/>
    </xf>
    <xf numFmtId="0" fontId="6" fillId="0" borderId="14" xfId="0" applyFont="1" applyBorder="1" applyAlignment="1">
      <alignment horizontal="center" vertical="center"/>
    </xf>
    <xf numFmtId="41" fontId="6" fillId="0" borderId="16" xfId="1" applyFont="1" applyBorder="1">
      <alignment vertical="center"/>
    </xf>
    <xf numFmtId="41" fontId="6" fillId="0" borderId="17" xfId="1" applyFont="1" applyBorder="1">
      <alignment vertical="center"/>
    </xf>
    <xf numFmtId="41" fontId="6" fillId="0" borderId="18" xfId="1" applyFont="1" applyBorder="1">
      <alignment vertical="center"/>
    </xf>
    <xf numFmtId="0" fontId="6" fillId="0" borderId="19" xfId="0" applyFont="1" applyBorder="1" applyAlignment="1">
      <alignment horizontal="center" vertical="center"/>
    </xf>
    <xf numFmtId="41" fontId="6" fillId="0" borderId="21" xfId="1" applyFont="1" applyBorder="1">
      <alignment vertical="center"/>
    </xf>
    <xf numFmtId="41" fontId="6" fillId="0" borderId="22" xfId="1" applyFont="1" applyBorder="1">
      <alignment vertical="center"/>
    </xf>
    <xf numFmtId="41" fontId="6" fillId="0" borderId="23" xfId="1" applyFont="1" applyBorder="1">
      <alignment vertical="center"/>
    </xf>
    <xf numFmtId="41" fontId="6" fillId="0" borderId="24" xfId="1" applyFont="1" applyBorder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0" borderId="25" xfId="0" applyFont="1" applyBorder="1" applyAlignment="1">
      <alignment horizontal="center" vertical="center"/>
    </xf>
    <xf numFmtId="41" fontId="5" fillId="4" borderId="28" xfId="1" applyFont="1" applyFill="1" applyBorder="1">
      <alignment vertical="center"/>
    </xf>
    <xf numFmtId="41" fontId="5" fillId="4" borderId="29" xfId="1" applyFont="1" applyFill="1" applyBorder="1">
      <alignment vertical="center"/>
    </xf>
    <xf numFmtId="41" fontId="5" fillId="4" borderId="30" xfId="1" applyFont="1" applyFill="1" applyBorder="1">
      <alignment vertical="center"/>
    </xf>
    <xf numFmtId="41" fontId="5" fillId="4" borderId="31" xfId="1" applyFont="1" applyFill="1" applyBorder="1">
      <alignment vertical="center"/>
    </xf>
    <xf numFmtId="0" fontId="6" fillId="0" borderId="32" xfId="0" applyFont="1" applyBorder="1" applyAlignment="1">
      <alignment horizontal="center" vertical="center"/>
    </xf>
    <xf numFmtId="41" fontId="5" fillId="5" borderId="16" xfId="1" applyFont="1" applyFill="1" applyBorder="1">
      <alignment vertical="center"/>
    </xf>
    <xf numFmtId="41" fontId="5" fillId="5" borderId="17" xfId="1" applyFont="1" applyFill="1" applyBorder="1">
      <alignment vertical="center"/>
    </xf>
    <xf numFmtId="41" fontId="5" fillId="5" borderId="18" xfId="1" applyFont="1" applyFill="1" applyBorder="1">
      <alignment vertical="center"/>
    </xf>
    <xf numFmtId="41" fontId="5" fillId="5" borderId="35" xfId="1" applyFont="1" applyFill="1" applyBorder="1">
      <alignment vertical="center"/>
    </xf>
    <xf numFmtId="0" fontId="6" fillId="0" borderId="36" xfId="0" applyFont="1" applyBorder="1" applyAlignment="1">
      <alignment horizontal="center" vertical="center"/>
    </xf>
    <xf numFmtId="41" fontId="5" fillId="6" borderId="21" xfId="1" applyFont="1" applyFill="1" applyBorder="1">
      <alignment vertical="center"/>
    </xf>
    <xf numFmtId="41" fontId="5" fillId="6" borderId="22" xfId="1" applyFont="1" applyFill="1" applyBorder="1">
      <alignment vertical="center"/>
    </xf>
    <xf numFmtId="41" fontId="5" fillId="6" borderId="23" xfId="1" applyFont="1" applyFill="1" applyBorder="1">
      <alignment vertical="center"/>
    </xf>
    <xf numFmtId="41" fontId="5" fillId="6" borderId="24" xfId="1" applyFont="1" applyFill="1" applyBorder="1">
      <alignment vertical="center"/>
    </xf>
    <xf numFmtId="0" fontId="6" fillId="0" borderId="39" xfId="0" applyFont="1" applyBorder="1" applyAlignment="1">
      <alignment horizontal="center" vertical="center"/>
    </xf>
    <xf numFmtId="41" fontId="5" fillId="6" borderId="40" xfId="1" applyFont="1" applyFill="1" applyBorder="1">
      <alignment vertical="center"/>
    </xf>
    <xf numFmtId="41" fontId="5" fillId="6" borderId="41" xfId="1" applyFont="1" applyFill="1" applyBorder="1">
      <alignment vertical="center"/>
    </xf>
    <xf numFmtId="41" fontId="5" fillId="6" borderId="42" xfId="1" applyFont="1" applyFill="1" applyBorder="1">
      <alignment vertical="center"/>
    </xf>
    <xf numFmtId="41" fontId="5" fillId="6" borderId="43" xfId="1" applyFont="1" applyFill="1" applyBorder="1">
      <alignment vertical="center"/>
    </xf>
    <xf numFmtId="0" fontId="9" fillId="3" borderId="23" xfId="0" applyFont="1" applyFill="1" applyBorder="1" applyAlignment="1">
      <alignment horizontal="center" vertical="center"/>
    </xf>
    <xf numFmtId="41" fontId="4" fillId="3" borderId="21" xfId="1" applyFont="1" applyFill="1" applyBorder="1" applyAlignment="1">
      <alignment vertical="center"/>
    </xf>
    <xf numFmtId="41" fontId="5" fillId="4" borderId="10" xfId="0" applyNumberFormat="1" applyFont="1" applyFill="1" applyBorder="1">
      <alignment vertical="center"/>
    </xf>
    <xf numFmtId="41" fontId="5" fillId="4" borderId="11" xfId="0" applyNumberFormat="1" applyFont="1" applyFill="1" applyBorder="1">
      <alignment vertical="center"/>
    </xf>
    <xf numFmtId="41" fontId="5" fillId="4" borderId="12" xfId="0" applyNumberFormat="1" applyFont="1" applyFill="1" applyBorder="1">
      <alignment vertical="center"/>
    </xf>
    <xf numFmtId="41" fontId="5" fillId="4" borderId="13" xfId="0" applyNumberFormat="1" applyFont="1" applyFill="1" applyBorder="1">
      <alignment vertical="center"/>
    </xf>
    <xf numFmtId="41" fontId="5" fillId="5" borderId="16" xfId="0" applyNumberFormat="1" applyFont="1" applyFill="1" applyBorder="1">
      <alignment vertical="center"/>
    </xf>
    <xf numFmtId="41" fontId="5" fillId="5" borderId="17" xfId="0" applyNumberFormat="1" applyFont="1" applyFill="1" applyBorder="1">
      <alignment vertical="center"/>
    </xf>
    <xf numFmtId="41" fontId="5" fillId="5" borderId="18" xfId="0" applyNumberFormat="1" applyFont="1" applyFill="1" applyBorder="1">
      <alignment vertical="center"/>
    </xf>
    <xf numFmtId="41" fontId="5" fillId="5" borderId="13" xfId="0" applyNumberFormat="1" applyFont="1" applyFill="1" applyBorder="1">
      <alignment vertical="center"/>
    </xf>
    <xf numFmtId="41" fontId="5" fillId="6" borderId="40" xfId="0" applyNumberFormat="1" applyFont="1" applyFill="1" applyBorder="1">
      <alignment vertical="center"/>
    </xf>
    <xf numFmtId="41" fontId="5" fillId="6" borderId="41" xfId="0" applyNumberFormat="1" applyFont="1" applyFill="1" applyBorder="1">
      <alignment vertical="center"/>
    </xf>
    <xf numFmtId="41" fontId="5" fillId="6" borderId="42" xfId="0" applyNumberFormat="1" applyFont="1" applyFill="1" applyBorder="1">
      <alignment vertical="center"/>
    </xf>
    <xf numFmtId="41" fontId="5" fillId="6" borderId="24" xfId="0" applyNumberFormat="1" applyFont="1" applyFill="1" applyBorder="1">
      <alignment vertical="center"/>
    </xf>
    <xf numFmtId="41" fontId="5" fillId="4" borderId="28" xfId="0" applyNumberFormat="1" applyFont="1" applyFill="1" applyBorder="1">
      <alignment vertical="center"/>
    </xf>
    <xf numFmtId="41" fontId="5" fillId="4" borderId="29" xfId="0" applyNumberFormat="1" applyFont="1" applyFill="1" applyBorder="1">
      <alignment vertical="center"/>
    </xf>
    <xf numFmtId="41" fontId="5" fillId="4" borderId="30" xfId="0" applyNumberFormat="1" applyFont="1" applyFill="1" applyBorder="1">
      <alignment vertical="center"/>
    </xf>
    <xf numFmtId="41" fontId="5" fillId="6" borderId="21" xfId="0" applyNumberFormat="1" applyFont="1" applyFill="1" applyBorder="1">
      <alignment vertical="center"/>
    </xf>
    <xf numFmtId="41" fontId="5" fillId="6" borderId="22" xfId="0" applyNumberFormat="1" applyFont="1" applyFill="1" applyBorder="1">
      <alignment vertical="center"/>
    </xf>
    <xf numFmtId="41" fontId="5" fillId="6" borderId="23" xfId="0" applyNumberFormat="1" applyFont="1" applyFill="1" applyBorder="1">
      <alignment vertical="center"/>
    </xf>
    <xf numFmtId="41" fontId="5" fillId="4" borderId="31" xfId="0" applyNumberFormat="1" applyFont="1" applyFill="1" applyBorder="1">
      <alignment vertical="center"/>
    </xf>
    <xf numFmtId="0" fontId="6" fillId="8" borderId="48" xfId="0" applyFont="1" applyFill="1" applyBorder="1" applyAlignment="1">
      <alignment horizontal="center" vertical="center"/>
    </xf>
    <xf numFmtId="41" fontId="5" fillId="8" borderId="48" xfId="0" applyNumberFormat="1" applyFont="1" applyFill="1" applyBorder="1">
      <alignment vertical="center"/>
    </xf>
    <xf numFmtId="0" fontId="6" fillId="0" borderId="46" xfId="0" applyFont="1" applyBorder="1">
      <alignment vertical="center"/>
    </xf>
    <xf numFmtId="0" fontId="6" fillId="0" borderId="3" xfId="0" applyFont="1" applyBorder="1" applyAlignment="1">
      <alignment horizontal="right" vertical="center"/>
    </xf>
    <xf numFmtId="41" fontId="6" fillId="0" borderId="38" xfId="1" applyFont="1" applyBorder="1" applyAlignment="1">
      <alignment vertical="center"/>
    </xf>
    <xf numFmtId="41" fontId="5" fillId="9" borderId="49" xfId="1" applyFont="1" applyFill="1" applyBorder="1" applyAlignment="1">
      <alignment vertical="center"/>
    </xf>
    <xf numFmtId="41" fontId="5" fillId="9" borderId="37" xfId="1" applyFont="1" applyFill="1" applyBorder="1" applyAlignment="1">
      <alignment vertical="center"/>
    </xf>
    <xf numFmtId="41" fontId="5" fillId="9" borderId="6" xfId="1" applyFont="1" applyFill="1" applyBorder="1" applyAlignment="1">
      <alignment vertical="center"/>
    </xf>
    <xf numFmtId="0" fontId="6" fillId="0" borderId="48" xfId="0" applyFont="1" applyBorder="1" applyAlignment="1">
      <alignment horizontal="center" vertical="center"/>
    </xf>
    <xf numFmtId="41" fontId="6" fillId="0" borderId="48" xfId="1" applyFont="1" applyBorder="1" applyAlignment="1">
      <alignment vertical="center"/>
    </xf>
    <xf numFmtId="0" fontId="9" fillId="0" borderId="5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56" xfId="0" applyFont="1" applyBorder="1" applyAlignment="1">
      <alignment horizontal="center" vertical="center"/>
    </xf>
    <xf numFmtId="0" fontId="9" fillId="0" borderId="49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0" fillId="0" borderId="17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41" fontId="6" fillId="0" borderId="57" xfId="1" applyFont="1" applyBorder="1" applyAlignment="1">
      <alignment horizontal="center" vertical="center"/>
    </xf>
    <xf numFmtId="41" fontId="6" fillId="0" borderId="58" xfId="1" applyFont="1" applyBorder="1" applyAlignment="1">
      <alignment horizontal="center" vertical="center"/>
    </xf>
    <xf numFmtId="41" fontId="6" fillId="0" borderId="59" xfId="1" applyFont="1" applyBorder="1" applyAlignment="1">
      <alignment horizontal="center" vertical="center"/>
    </xf>
    <xf numFmtId="41" fontId="6" fillId="0" borderId="37" xfId="1" applyFont="1" applyBorder="1" applyAlignment="1">
      <alignment horizontal="center" vertical="center"/>
    </xf>
    <xf numFmtId="41" fontId="6" fillId="0" borderId="1" xfId="1" applyFont="1" applyBorder="1" applyAlignment="1">
      <alignment horizontal="center" vertical="center"/>
    </xf>
    <xf numFmtId="41" fontId="6" fillId="0" borderId="60" xfId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47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41" fontId="6" fillId="0" borderId="51" xfId="1" applyFont="1" applyBorder="1" applyAlignment="1">
      <alignment horizontal="center" vertical="center"/>
    </xf>
    <xf numFmtId="41" fontId="6" fillId="0" borderId="52" xfId="1" applyFont="1" applyBorder="1" applyAlignment="1">
      <alignment horizontal="center" vertical="center"/>
    </xf>
    <xf numFmtId="41" fontId="6" fillId="0" borderId="53" xfId="1" applyFont="1" applyBorder="1" applyAlignment="1">
      <alignment horizontal="center" vertical="center"/>
    </xf>
    <xf numFmtId="41" fontId="6" fillId="0" borderId="12" xfId="1" applyFont="1" applyBorder="1" applyAlignment="1">
      <alignment horizontal="center" vertical="center"/>
    </xf>
    <xf numFmtId="41" fontId="6" fillId="0" borderId="54" xfId="1" applyFont="1" applyBorder="1" applyAlignment="1">
      <alignment horizontal="center" vertical="center"/>
    </xf>
    <xf numFmtId="41" fontId="6" fillId="0" borderId="55" xfId="1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41" fontId="5" fillId="7" borderId="30" xfId="1" applyFont="1" applyFill="1" applyBorder="1">
      <alignment vertical="center"/>
    </xf>
    <xf numFmtId="41" fontId="5" fillId="7" borderId="18" xfId="1" applyFont="1" applyFill="1" applyBorder="1">
      <alignment vertical="center"/>
    </xf>
    <xf numFmtId="41" fontId="5" fillId="7" borderId="23" xfId="1" applyFont="1" applyFill="1" applyBorder="1">
      <alignment vertical="center"/>
    </xf>
    <xf numFmtId="41" fontId="5" fillId="7" borderId="31" xfId="1" applyFont="1" applyFill="1" applyBorder="1">
      <alignment vertical="center"/>
    </xf>
    <xf numFmtId="41" fontId="5" fillId="7" borderId="35" xfId="1" applyFont="1" applyFill="1" applyBorder="1">
      <alignment vertical="center"/>
    </xf>
    <xf numFmtId="41" fontId="5" fillId="7" borderId="24" xfId="1" applyFont="1" applyFill="1" applyBorder="1">
      <alignment vertical="center"/>
    </xf>
    <xf numFmtId="0" fontId="9" fillId="0" borderId="18" xfId="0" applyFont="1" applyBorder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9" fontId="7" fillId="0" borderId="26" xfId="0" applyNumberFormat="1" applyFont="1" applyBorder="1" applyAlignment="1">
      <alignment horizontal="center" vertical="center" wrapText="1"/>
    </xf>
    <xf numFmtId="9" fontId="7" fillId="0" borderId="27" xfId="0" applyNumberFormat="1" applyFont="1" applyBorder="1" applyAlignment="1">
      <alignment horizontal="center" vertical="center"/>
    </xf>
    <xf numFmtId="9" fontId="7" fillId="0" borderId="33" xfId="0" applyNumberFormat="1" applyFont="1" applyBorder="1" applyAlignment="1">
      <alignment horizontal="center" vertical="center"/>
    </xf>
    <xf numFmtId="9" fontId="7" fillId="0" borderId="34" xfId="0" applyNumberFormat="1" applyFont="1" applyBorder="1" applyAlignment="1">
      <alignment horizontal="center" vertical="center"/>
    </xf>
    <xf numFmtId="9" fontId="7" fillId="0" borderId="37" xfId="0" applyNumberFormat="1" applyFont="1" applyBorder="1" applyAlignment="1">
      <alignment horizontal="center" vertical="center"/>
    </xf>
    <xf numFmtId="9" fontId="7" fillId="0" borderId="38" xfId="0" applyNumberFormat="1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9" fillId="0" borderId="30" xfId="0" applyFont="1" applyBorder="1" applyAlignment="1">
      <alignment horizontal="left" vertical="center"/>
    </xf>
    <xf numFmtId="0" fontId="9" fillId="0" borderId="28" xfId="0" applyFont="1" applyBorder="1" applyAlignment="1">
      <alignment horizontal="left" vertical="center"/>
    </xf>
    <xf numFmtId="41" fontId="5" fillId="7" borderId="28" xfId="1" applyFont="1" applyFill="1" applyBorder="1">
      <alignment vertical="center"/>
    </xf>
    <xf numFmtId="41" fontId="5" fillId="7" borderId="16" xfId="1" applyFont="1" applyFill="1" applyBorder="1">
      <alignment vertical="center"/>
    </xf>
    <xf numFmtId="41" fontId="5" fillId="7" borderId="21" xfId="1" applyFont="1" applyFill="1" applyBorder="1">
      <alignment vertical="center"/>
    </xf>
    <xf numFmtId="41" fontId="5" fillId="7" borderId="29" xfId="1" applyFont="1" applyFill="1" applyBorder="1">
      <alignment vertical="center"/>
    </xf>
    <xf numFmtId="41" fontId="5" fillId="7" borderId="17" xfId="1" applyFont="1" applyFill="1" applyBorder="1">
      <alignment vertical="center"/>
    </xf>
    <xf numFmtId="41" fontId="5" fillId="7" borderId="22" xfId="1" applyFont="1" applyFill="1" applyBorder="1">
      <alignment vertical="center"/>
    </xf>
    <xf numFmtId="0" fontId="2" fillId="0" borderId="1" xfId="0" applyFont="1" applyBorder="1" applyAlignment="1">
      <alignment horizontal="left" vertical="center" indent="12"/>
    </xf>
    <xf numFmtId="41" fontId="5" fillId="3" borderId="8" xfId="1" applyFont="1" applyFill="1" applyBorder="1" applyAlignment="1">
      <alignment horizontal="center" vertical="center"/>
    </xf>
    <xf numFmtId="41" fontId="5" fillId="3" borderId="9" xfId="1" applyFont="1" applyFill="1" applyBorder="1" applyAlignment="1">
      <alignment horizontal="center" vertical="center"/>
    </xf>
    <xf numFmtId="41" fontId="5" fillId="3" borderId="14" xfId="1" applyFont="1" applyFill="1" applyBorder="1" applyAlignment="1">
      <alignment horizontal="center" vertical="center"/>
    </xf>
    <xf numFmtId="41" fontId="5" fillId="3" borderId="15" xfId="1" applyFont="1" applyFill="1" applyBorder="1" applyAlignment="1">
      <alignment horizontal="center" vertical="center"/>
    </xf>
    <xf numFmtId="41" fontId="5" fillId="3" borderId="19" xfId="1" applyFont="1" applyFill="1" applyBorder="1" applyAlignment="1">
      <alignment horizontal="center" vertical="center"/>
    </xf>
    <xf numFmtId="41" fontId="5" fillId="3" borderId="20" xfId="1" applyFont="1" applyFill="1" applyBorder="1" applyAlignment="1">
      <alignment horizontal="center" vertical="center"/>
    </xf>
    <xf numFmtId="9" fontId="6" fillId="0" borderId="26" xfId="0" applyNumberFormat="1" applyFont="1" applyBorder="1" applyAlignment="1">
      <alignment horizontal="center" vertical="center"/>
    </xf>
    <xf numFmtId="9" fontId="6" fillId="0" borderId="27" xfId="0" applyNumberFormat="1" applyFont="1" applyBorder="1" applyAlignment="1">
      <alignment horizontal="center" vertical="center"/>
    </xf>
    <xf numFmtId="9" fontId="6" fillId="0" borderId="33" xfId="0" applyNumberFormat="1" applyFont="1" applyBorder="1" applyAlignment="1">
      <alignment horizontal="center" vertical="center"/>
    </xf>
    <xf numFmtId="9" fontId="6" fillId="0" borderId="34" xfId="0" applyNumberFormat="1" applyFont="1" applyBorder="1" applyAlignment="1">
      <alignment horizontal="center" vertical="center"/>
    </xf>
    <xf numFmtId="9" fontId="6" fillId="0" borderId="37" xfId="0" applyNumberFormat="1" applyFont="1" applyBorder="1" applyAlignment="1">
      <alignment horizontal="center" vertical="center"/>
    </xf>
    <xf numFmtId="9" fontId="6" fillId="0" borderId="38" xfId="0" applyNumberFormat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20BF8-9748-4234-9F25-F1D9E7469618}">
  <sheetPr>
    <pageSetUpPr fitToPage="1"/>
  </sheetPr>
  <dimension ref="A1:G45"/>
  <sheetViews>
    <sheetView tabSelected="1" view="pageLayout" zoomScaleNormal="100" workbookViewId="0">
      <selection activeCell="J24" sqref="J24"/>
    </sheetView>
  </sheetViews>
  <sheetFormatPr defaultRowHeight="13.5"/>
  <cols>
    <col min="1" max="1" width="12.140625" customWidth="1"/>
    <col min="2" max="2" width="9.5703125" customWidth="1"/>
    <col min="3" max="3" width="11.28515625" customWidth="1"/>
    <col min="4" max="7" width="16.5703125" customWidth="1"/>
  </cols>
  <sheetData>
    <row r="1" spans="1:7" ht="23.25" thickBot="1">
      <c r="A1" s="135" t="s">
        <v>0</v>
      </c>
      <c r="B1" s="135"/>
      <c r="C1" s="135"/>
      <c r="D1" s="135"/>
      <c r="E1" s="135"/>
      <c r="F1" s="135"/>
      <c r="G1" s="1" t="s">
        <v>1</v>
      </c>
    </row>
    <row r="2" spans="1:7" ht="18.75" customHeight="1" thickBot="1">
      <c r="A2" s="2" t="s">
        <v>2</v>
      </c>
      <c r="B2" s="114" t="s">
        <v>3</v>
      </c>
      <c r="C2" s="115"/>
      <c r="D2" s="3" t="s">
        <v>4</v>
      </c>
      <c r="E2" s="4" t="s">
        <v>5</v>
      </c>
      <c r="F2" s="5" t="s">
        <v>6</v>
      </c>
      <c r="G2" s="6" t="s">
        <v>7</v>
      </c>
    </row>
    <row r="3" spans="1:7" ht="18.75" customHeight="1">
      <c r="A3" s="7" t="s">
        <v>8</v>
      </c>
      <c r="B3" s="136">
        <v>71900</v>
      </c>
      <c r="C3" s="137"/>
      <c r="D3" s="8">
        <f>B3*29</f>
        <v>2085100</v>
      </c>
      <c r="E3" s="9">
        <f>B3*30</f>
        <v>2157000</v>
      </c>
      <c r="F3" s="10">
        <f>B3*31</f>
        <v>2228900</v>
      </c>
      <c r="G3" s="11">
        <f>ROUND((D3+E3*4+F3*7)/12,-1)</f>
        <v>2192950</v>
      </c>
    </row>
    <row r="4" spans="1:7" ht="18.75" customHeight="1">
      <c r="A4" s="12" t="s">
        <v>9</v>
      </c>
      <c r="B4" s="138">
        <v>66710</v>
      </c>
      <c r="C4" s="139"/>
      <c r="D4" s="13">
        <f>B4*29</f>
        <v>1934590</v>
      </c>
      <c r="E4" s="14">
        <f>B4*30</f>
        <v>2001300</v>
      </c>
      <c r="F4" s="15">
        <f>B4*31</f>
        <v>2068010</v>
      </c>
      <c r="G4" s="11">
        <f t="shared" ref="G4:G5" si="0">ROUND((D4+E4*4+F4*7)/12,-1)</f>
        <v>2034660</v>
      </c>
    </row>
    <row r="5" spans="1:7" ht="18.75" customHeight="1" thickBot="1">
      <c r="A5" s="16" t="s">
        <v>10</v>
      </c>
      <c r="B5" s="140">
        <v>61520</v>
      </c>
      <c r="C5" s="141"/>
      <c r="D5" s="17">
        <f>B5*29</f>
        <v>1784080</v>
      </c>
      <c r="E5" s="18">
        <f>B5*30</f>
        <v>1845600</v>
      </c>
      <c r="F5" s="19">
        <f>B5*31</f>
        <v>1907120</v>
      </c>
      <c r="G5" s="20">
        <f t="shared" si="0"/>
        <v>1876360</v>
      </c>
    </row>
    <row r="6" spans="1:7" ht="3.75" customHeight="1" thickBot="1">
      <c r="A6" s="21"/>
      <c r="B6" s="22"/>
      <c r="C6" s="22"/>
      <c r="D6" s="23"/>
      <c r="E6" s="23"/>
      <c r="F6" s="23"/>
      <c r="G6" s="23"/>
    </row>
    <row r="7" spans="1:7" ht="18.75" customHeight="1">
      <c r="A7" s="24" t="s">
        <v>8</v>
      </c>
      <c r="B7" s="142">
        <v>0.2</v>
      </c>
      <c r="C7" s="143"/>
      <c r="D7" s="25">
        <f t="shared" ref="D7:F9" si="1">ROUNDDOWN(D3*0.2,-1)</f>
        <v>417020</v>
      </c>
      <c r="E7" s="26">
        <f t="shared" si="1"/>
        <v>431400</v>
      </c>
      <c r="F7" s="27">
        <f t="shared" si="1"/>
        <v>445780</v>
      </c>
      <c r="G7" s="28">
        <f>ROUND((D7+E7*4+F7*7)/12,-1)</f>
        <v>438590</v>
      </c>
    </row>
    <row r="8" spans="1:7" ht="18.75" customHeight="1">
      <c r="A8" s="29" t="s">
        <v>9</v>
      </c>
      <c r="B8" s="144"/>
      <c r="C8" s="145"/>
      <c r="D8" s="30">
        <f t="shared" si="1"/>
        <v>386910</v>
      </c>
      <c r="E8" s="31">
        <f t="shared" si="1"/>
        <v>400260</v>
      </c>
      <c r="F8" s="32">
        <f t="shared" si="1"/>
        <v>413600</v>
      </c>
      <c r="G8" s="33">
        <f t="shared" ref="G8:G9" si="2">ROUND((D8+E8*4+F8*7)/12,-1)</f>
        <v>406930</v>
      </c>
    </row>
    <row r="9" spans="1:7" ht="18.75" customHeight="1" thickBot="1">
      <c r="A9" s="34" t="s">
        <v>10</v>
      </c>
      <c r="B9" s="146"/>
      <c r="C9" s="147"/>
      <c r="D9" s="35">
        <f t="shared" si="1"/>
        <v>356810</v>
      </c>
      <c r="E9" s="36">
        <f t="shared" si="1"/>
        <v>369120</v>
      </c>
      <c r="F9" s="37">
        <f t="shared" si="1"/>
        <v>381420</v>
      </c>
      <c r="G9" s="38">
        <f t="shared" si="2"/>
        <v>375270</v>
      </c>
    </row>
    <row r="10" spans="1:7" ht="3.75" customHeight="1" thickBot="1">
      <c r="A10" s="21"/>
      <c r="B10" s="21"/>
      <c r="C10" s="21"/>
      <c r="D10" s="23"/>
      <c r="E10" s="23"/>
      <c r="F10" s="23"/>
      <c r="G10" s="23"/>
    </row>
    <row r="11" spans="1:7" ht="18.75" customHeight="1">
      <c r="A11" s="24" t="s">
        <v>8</v>
      </c>
      <c r="B11" s="118" t="s">
        <v>11</v>
      </c>
      <c r="C11" s="119"/>
      <c r="D11" s="25">
        <f t="shared" ref="D11:F13" si="3">ROUNDDOWN(D3*0.12,-1)</f>
        <v>250210</v>
      </c>
      <c r="E11" s="26">
        <f t="shared" si="3"/>
        <v>258840</v>
      </c>
      <c r="F11" s="27">
        <f t="shared" si="3"/>
        <v>267460</v>
      </c>
      <c r="G11" s="28">
        <f>ROUND((D11+E11*4+F11*7)/12,-1)</f>
        <v>263150</v>
      </c>
    </row>
    <row r="12" spans="1:7" ht="18.75" customHeight="1">
      <c r="A12" s="29" t="s">
        <v>9</v>
      </c>
      <c r="B12" s="120"/>
      <c r="C12" s="121"/>
      <c r="D12" s="30">
        <f t="shared" si="3"/>
        <v>232150</v>
      </c>
      <c r="E12" s="31">
        <f t="shared" si="3"/>
        <v>240150</v>
      </c>
      <c r="F12" s="32">
        <f t="shared" si="3"/>
        <v>248160</v>
      </c>
      <c r="G12" s="33">
        <f t="shared" ref="G12:G13" si="4">ROUND((D12+E12*4+F12*7)/12,-1)</f>
        <v>244160</v>
      </c>
    </row>
    <row r="13" spans="1:7" ht="18.75" customHeight="1" thickBot="1">
      <c r="A13" s="39" t="s">
        <v>10</v>
      </c>
      <c r="B13" s="120"/>
      <c r="C13" s="121"/>
      <c r="D13" s="40">
        <f t="shared" si="3"/>
        <v>214080</v>
      </c>
      <c r="E13" s="41">
        <f t="shared" si="3"/>
        <v>221470</v>
      </c>
      <c r="F13" s="42">
        <f t="shared" si="3"/>
        <v>228850</v>
      </c>
      <c r="G13" s="43">
        <f t="shared" si="4"/>
        <v>225160</v>
      </c>
    </row>
    <row r="14" spans="1:7" ht="18.75" customHeight="1">
      <c r="A14" s="24" t="s">
        <v>8</v>
      </c>
      <c r="B14" s="118" t="s">
        <v>12</v>
      </c>
      <c r="C14" s="119"/>
      <c r="D14" s="25">
        <f t="shared" ref="D14:F16" si="5">ROUNDDOWN(D3*0.08,-1)</f>
        <v>166800</v>
      </c>
      <c r="E14" s="26">
        <f t="shared" si="5"/>
        <v>172560</v>
      </c>
      <c r="F14" s="27">
        <f t="shared" si="5"/>
        <v>178310</v>
      </c>
      <c r="G14" s="28">
        <f>ROUND((D14+E14*4+F14*7)/12,-1)</f>
        <v>175430</v>
      </c>
    </row>
    <row r="15" spans="1:7" ht="18.75" customHeight="1">
      <c r="A15" s="29" t="s">
        <v>9</v>
      </c>
      <c r="B15" s="120"/>
      <c r="C15" s="121"/>
      <c r="D15" s="30">
        <f t="shared" si="5"/>
        <v>154760</v>
      </c>
      <c r="E15" s="31">
        <f t="shared" si="5"/>
        <v>160100</v>
      </c>
      <c r="F15" s="32">
        <f t="shared" si="5"/>
        <v>165440</v>
      </c>
      <c r="G15" s="33">
        <f t="shared" ref="G15:G16" si="6">ROUND((D15+E15*4+F15*7)/12,-1)</f>
        <v>162770</v>
      </c>
    </row>
    <row r="16" spans="1:7" ht="18.75" customHeight="1" thickBot="1">
      <c r="A16" s="34" t="s">
        <v>10</v>
      </c>
      <c r="B16" s="122"/>
      <c r="C16" s="123"/>
      <c r="D16" s="36">
        <f t="shared" si="5"/>
        <v>142720</v>
      </c>
      <c r="E16" s="36">
        <f t="shared" si="5"/>
        <v>147640</v>
      </c>
      <c r="F16" s="37">
        <f t="shared" si="5"/>
        <v>152560</v>
      </c>
      <c r="G16" s="38">
        <f t="shared" si="6"/>
        <v>150100</v>
      </c>
    </row>
    <row r="17" spans="1:7" ht="3.75" customHeight="1" thickBot="1">
      <c r="A17" s="21"/>
      <c r="B17" s="22"/>
      <c r="C17" s="22"/>
      <c r="D17" s="23"/>
      <c r="E17" s="23"/>
      <c r="F17" s="23"/>
      <c r="G17" s="23"/>
    </row>
    <row r="18" spans="1:7" ht="18.75" customHeight="1">
      <c r="A18" s="124" t="s">
        <v>13</v>
      </c>
      <c r="B18" s="127" t="s">
        <v>14</v>
      </c>
      <c r="C18" s="128"/>
      <c r="D18" s="129">
        <f>C20*29</f>
        <v>287100</v>
      </c>
      <c r="E18" s="132">
        <f>C20*30</f>
        <v>297000</v>
      </c>
      <c r="F18" s="106">
        <f>C20*31</f>
        <v>306900</v>
      </c>
      <c r="G18" s="109">
        <f>ROUNDDOWN((D18+E18*4+F18*7)/12,-1)</f>
        <v>301950</v>
      </c>
    </row>
    <row r="19" spans="1:7" ht="18.75" customHeight="1">
      <c r="A19" s="125"/>
      <c r="B19" s="112" t="s">
        <v>30</v>
      </c>
      <c r="C19" s="113"/>
      <c r="D19" s="130"/>
      <c r="E19" s="133"/>
      <c r="F19" s="107"/>
      <c r="G19" s="110"/>
    </row>
    <row r="20" spans="1:7" ht="18.75" customHeight="1" thickBot="1">
      <c r="A20" s="126"/>
      <c r="B20" s="44" t="s">
        <v>15</v>
      </c>
      <c r="C20" s="45">
        <v>9900</v>
      </c>
      <c r="D20" s="131"/>
      <c r="E20" s="134"/>
      <c r="F20" s="108"/>
      <c r="G20" s="111"/>
    </row>
    <row r="21" spans="1:7" ht="3.75" customHeight="1" thickBot="1">
      <c r="A21" s="21"/>
      <c r="B21" s="22"/>
      <c r="C21" s="22"/>
      <c r="D21" s="22"/>
      <c r="E21" s="22"/>
      <c r="F21" s="22"/>
      <c r="G21" s="22"/>
    </row>
    <row r="22" spans="1:7" ht="18.75" customHeight="1" thickBot="1">
      <c r="A22" s="2" t="s">
        <v>16</v>
      </c>
      <c r="B22" s="114" t="s">
        <v>2</v>
      </c>
      <c r="C22" s="115"/>
      <c r="D22" s="3" t="s">
        <v>4</v>
      </c>
      <c r="E22" s="4" t="s">
        <v>5</v>
      </c>
      <c r="F22" s="5" t="s">
        <v>6</v>
      </c>
      <c r="G22" s="6" t="s">
        <v>7</v>
      </c>
    </row>
    <row r="23" spans="1:7" ht="18.75" customHeight="1">
      <c r="A23" s="89" t="s">
        <v>17</v>
      </c>
      <c r="B23" s="100" t="s">
        <v>8</v>
      </c>
      <c r="C23" s="101"/>
      <c r="D23" s="46">
        <f>D7+D18</f>
        <v>704120</v>
      </c>
      <c r="E23" s="47">
        <f>E7+E18</f>
        <v>728400</v>
      </c>
      <c r="F23" s="48">
        <f>F7+F18</f>
        <v>752680</v>
      </c>
      <c r="G23" s="49">
        <f>ROUND((D23+E23*4+F23*7)/12,-1)</f>
        <v>740540</v>
      </c>
    </row>
    <row r="24" spans="1:7" ht="18.75" customHeight="1">
      <c r="A24" s="116"/>
      <c r="B24" s="102" t="s">
        <v>9</v>
      </c>
      <c r="C24" s="103"/>
      <c r="D24" s="50">
        <f>D8+D18</f>
        <v>674010</v>
      </c>
      <c r="E24" s="51">
        <f>E8+E18</f>
        <v>697260</v>
      </c>
      <c r="F24" s="52">
        <f>F8+F18</f>
        <v>720500</v>
      </c>
      <c r="G24" s="53">
        <f t="shared" ref="G24:G31" si="7">ROUND((D24+E24*4+F24*7)/12,-1)</f>
        <v>708880</v>
      </c>
    </row>
    <row r="25" spans="1:7" ht="18.75" customHeight="1" thickBot="1">
      <c r="A25" s="117"/>
      <c r="B25" s="104" t="s">
        <v>10</v>
      </c>
      <c r="C25" s="105"/>
      <c r="D25" s="54">
        <f>D9+D18</f>
        <v>643910</v>
      </c>
      <c r="E25" s="55">
        <f>E9+E18</f>
        <v>666120</v>
      </c>
      <c r="F25" s="56">
        <f>F9+F18</f>
        <v>688320</v>
      </c>
      <c r="G25" s="57">
        <f t="shared" si="7"/>
        <v>677220</v>
      </c>
    </row>
    <row r="26" spans="1:7" ht="18.75" customHeight="1">
      <c r="A26" s="99" t="s">
        <v>18</v>
      </c>
      <c r="B26" s="100" t="s">
        <v>8</v>
      </c>
      <c r="C26" s="101"/>
      <c r="D26" s="58">
        <f>D11+D18</f>
        <v>537310</v>
      </c>
      <c r="E26" s="59">
        <f>E11+E18</f>
        <v>555840</v>
      </c>
      <c r="F26" s="60">
        <f>F11+F18</f>
        <v>574360</v>
      </c>
      <c r="G26" s="49">
        <f t="shared" si="7"/>
        <v>565100</v>
      </c>
    </row>
    <row r="27" spans="1:7" ht="18.75" customHeight="1">
      <c r="A27" s="90"/>
      <c r="B27" s="102" t="s">
        <v>9</v>
      </c>
      <c r="C27" s="103"/>
      <c r="D27" s="50">
        <f>D12+D18</f>
        <v>519250</v>
      </c>
      <c r="E27" s="51">
        <f>E12+E18</f>
        <v>537150</v>
      </c>
      <c r="F27" s="52">
        <f>F12+F18</f>
        <v>555060</v>
      </c>
      <c r="G27" s="53">
        <f t="shared" si="7"/>
        <v>546110</v>
      </c>
    </row>
    <row r="28" spans="1:7" ht="18.75" customHeight="1" thickBot="1">
      <c r="A28" s="91"/>
      <c r="B28" s="104" t="s">
        <v>10</v>
      </c>
      <c r="C28" s="105"/>
      <c r="D28" s="61">
        <f>D13+D18</f>
        <v>501180</v>
      </c>
      <c r="E28" s="62">
        <f>E13+E18</f>
        <v>518470</v>
      </c>
      <c r="F28" s="63">
        <f>F13+F18</f>
        <v>535750</v>
      </c>
      <c r="G28" s="57">
        <f t="shared" si="7"/>
        <v>527110</v>
      </c>
    </row>
    <row r="29" spans="1:7" ht="18.75" customHeight="1">
      <c r="A29" s="99" t="s">
        <v>19</v>
      </c>
      <c r="B29" s="100" t="s">
        <v>8</v>
      </c>
      <c r="C29" s="101"/>
      <c r="D29" s="59">
        <f>D14+D18</f>
        <v>453900</v>
      </c>
      <c r="E29" s="59">
        <f>E14+E18</f>
        <v>469560</v>
      </c>
      <c r="F29" s="60">
        <f>F14+F18</f>
        <v>485210</v>
      </c>
      <c r="G29" s="64">
        <f t="shared" si="7"/>
        <v>477380</v>
      </c>
    </row>
    <row r="30" spans="1:7" ht="18.75" customHeight="1">
      <c r="A30" s="90"/>
      <c r="B30" s="102" t="s">
        <v>9</v>
      </c>
      <c r="C30" s="103"/>
      <c r="D30" s="50">
        <f>D15+D18</f>
        <v>441860</v>
      </c>
      <c r="E30" s="51">
        <f>E15+E18</f>
        <v>457100</v>
      </c>
      <c r="F30" s="52">
        <f>F15+F18</f>
        <v>472340</v>
      </c>
      <c r="G30" s="53">
        <f t="shared" si="7"/>
        <v>464720</v>
      </c>
    </row>
    <row r="31" spans="1:7" ht="18.75" customHeight="1" thickBot="1">
      <c r="A31" s="91"/>
      <c r="B31" s="104" t="s">
        <v>10</v>
      </c>
      <c r="C31" s="105"/>
      <c r="D31" s="61">
        <f>D16+D18</f>
        <v>429820</v>
      </c>
      <c r="E31" s="62">
        <f>E16+E18</f>
        <v>444640</v>
      </c>
      <c r="F31" s="63">
        <f>F16+F18</f>
        <v>459460</v>
      </c>
      <c r="G31" s="57">
        <f t="shared" si="7"/>
        <v>452050</v>
      </c>
    </row>
    <row r="32" spans="1:7" ht="3.75" customHeight="1" thickBot="1">
      <c r="A32" s="65"/>
      <c r="B32" s="65"/>
      <c r="C32" s="65"/>
      <c r="D32" s="66"/>
      <c r="E32" s="66"/>
      <c r="F32" s="66"/>
      <c r="G32" s="66"/>
    </row>
    <row r="33" spans="1:7" ht="18" customHeight="1" thickBot="1">
      <c r="A33" s="67" t="s">
        <v>20</v>
      </c>
      <c r="B33" s="68" t="s">
        <v>21</v>
      </c>
      <c r="C33" s="69">
        <v>2000</v>
      </c>
      <c r="D33" s="70">
        <f>C33*29</f>
        <v>58000</v>
      </c>
      <c r="E33" s="70">
        <f>C33*30</f>
        <v>60000</v>
      </c>
      <c r="F33" s="71">
        <f>C33*31</f>
        <v>62000</v>
      </c>
      <c r="G33" s="72">
        <f>ROUNDDOWN((D33+E33*4+F33*7)/12,-1)</f>
        <v>61000</v>
      </c>
    </row>
    <row r="34" spans="1:7" ht="18" customHeight="1" thickBot="1">
      <c r="A34" s="67" t="s">
        <v>20</v>
      </c>
      <c r="B34" s="68" t="s">
        <v>21</v>
      </c>
      <c r="C34" s="69">
        <v>3000</v>
      </c>
      <c r="D34" s="70">
        <f>C34*29</f>
        <v>87000</v>
      </c>
      <c r="E34" s="70">
        <f>C34*30</f>
        <v>90000</v>
      </c>
      <c r="F34" s="71">
        <f>C34*31</f>
        <v>93000</v>
      </c>
      <c r="G34" s="72">
        <f>ROUNDDOWN((D34+E34*4+F34*7)/12,-1)</f>
        <v>91500</v>
      </c>
    </row>
    <row r="35" spans="1:7" ht="3.75" customHeight="1" thickBot="1">
      <c r="A35" s="73"/>
      <c r="B35" s="73"/>
      <c r="C35" s="73"/>
      <c r="D35" s="74"/>
      <c r="E35" s="74"/>
      <c r="F35" s="74"/>
      <c r="G35" s="74"/>
    </row>
    <row r="36" spans="1:7" ht="14.25">
      <c r="A36" s="89" t="s">
        <v>22</v>
      </c>
      <c r="B36" s="92" t="s">
        <v>23</v>
      </c>
      <c r="C36" s="75" t="s">
        <v>24</v>
      </c>
      <c r="D36" s="93">
        <v>3290</v>
      </c>
      <c r="E36" s="94"/>
      <c r="F36" s="94"/>
      <c r="G36" s="95"/>
    </row>
    <row r="37" spans="1:7" ht="14.25">
      <c r="A37" s="90"/>
      <c r="B37" s="80"/>
      <c r="C37" s="76" t="s">
        <v>25</v>
      </c>
      <c r="D37" s="96">
        <v>2350</v>
      </c>
      <c r="E37" s="97"/>
      <c r="F37" s="97"/>
      <c r="G37" s="98"/>
    </row>
    <row r="38" spans="1:7" ht="14.25">
      <c r="A38" s="90"/>
      <c r="B38" s="80" t="s">
        <v>26</v>
      </c>
      <c r="C38" s="77" t="s">
        <v>24</v>
      </c>
      <c r="D38" s="82">
        <v>1970</v>
      </c>
      <c r="E38" s="83"/>
      <c r="F38" s="83"/>
      <c r="G38" s="84"/>
    </row>
    <row r="39" spans="1:7" ht="14.25">
      <c r="A39" s="90"/>
      <c r="B39" s="80"/>
      <c r="C39" s="76" t="s">
        <v>25</v>
      </c>
      <c r="D39" s="96">
        <v>1410</v>
      </c>
      <c r="E39" s="97"/>
      <c r="F39" s="97"/>
      <c r="G39" s="98"/>
    </row>
    <row r="40" spans="1:7" ht="14.25">
      <c r="A40" s="90"/>
      <c r="B40" s="80" t="s">
        <v>27</v>
      </c>
      <c r="C40" s="77" t="s">
        <v>24</v>
      </c>
      <c r="D40" s="82">
        <v>1310</v>
      </c>
      <c r="E40" s="83"/>
      <c r="F40" s="83"/>
      <c r="G40" s="84"/>
    </row>
    <row r="41" spans="1:7" ht="14.25">
      <c r="A41" s="90"/>
      <c r="B41" s="80"/>
      <c r="C41" s="76" t="s">
        <v>25</v>
      </c>
      <c r="D41" s="96">
        <v>940</v>
      </c>
      <c r="E41" s="97"/>
      <c r="F41" s="97"/>
      <c r="G41" s="98"/>
    </row>
    <row r="42" spans="1:7" ht="14.25">
      <c r="A42" s="90"/>
      <c r="B42" s="80" t="s">
        <v>28</v>
      </c>
      <c r="C42" s="77" t="s">
        <v>24</v>
      </c>
      <c r="D42" s="82">
        <v>0</v>
      </c>
      <c r="E42" s="83"/>
      <c r="F42" s="83"/>
      <c r="G42" s="84"/>
    </row>
    <row r="43" spans="1:7" ht="15" thickBot="1">
      <c r="A43" s="91"/>
      <c r="B43" s="81"/>
      <c r="C43" s="78" t="s">
        <v>25</v>
      </c>
      <c r="D43" s="85">
        <v>0</v>
      </c>
      <c r="E43" s="86"/>
      <c r="F43" s="86"/>
      <c r="G43" s="87"/>
    </row>
    <row r="44" spans="1:7" ht="3.75" customHeight="1">
      <c r="A44" s="79"/>
      <c r="B44" s="79"/>
      <c r="C44" s="79"/>
      <c r="D44" s="79"/>
      <c r="E44" s="79"/>
      <c r="F44" s="79"/>
      <c r="G44" s="79"/>
    </row>
    <row r="45" spans="1:7" ht="21.75" customHeight="1">
      <c r="A45" s="88" t="s">
        <v>29</v>
      </c>
      <c r="B45" s="88"/>
      <c r="C45" s="88"/>
      <c r="D45" s="88"/>
      <c r="E45" s="88"/>
      <c r="F45" s="88"/>
      <c r="G45" s="88"/>
    </row>
  </sheetData>
  <mergeCells count="42">
    <mergeCell ref="B7:C9"/>
    <mergeCell ref="A1:F1"/>
    <mergeCell ref="B2:C2"/>
    <mergeCell ref="B3:C3"/>
    <mergeCell ref="B4:C4"/>
    <mergeCell ref="B5:C5"/>
    <mergeCell ref="B11:C13"/>
    <mergeCell ref="B14:C16"/>
    <mergeCell ref="A18:A20"/>
    <mergeCell ref="B18:C18"/>
    <mergeCell ref="D18:D20"/>
    <mergeCell ref="F18:F20"/>
    <mergeCell ref="G18:G20"/>
    <mergeCell ref="B19:C19"/>
    <mergeCell ref="B22:C22"/>
    <mergeCell ref="A23:A25"/>
    <mergeCell ref="B23:C23"/>
    <mergeCell ref="B24:C24"/>
    <mergeCell ref="B25:C25"/>
    <mergeCell ref="E18:E20"/>
    <mergeCell ref="A26:A28"/>
    <mergeCell ref="B26:C26"/>
    <mergeCell ref="B27:C27"/>
    <mergeCell ref="B28:C28"/>
    <mergeCell ref="A29:A31"/>
    <mergeCell ref="B29:C29"/>
    <mergeCell ref="B30:C30"/>
    <mergeCell ref="B31:C31"/>
    <mergeCell ref="B42:B43"/>
    <mergeCell ref="D42:G42"/>
    <mergeCell ref="D43:G43"/>
    <mergeCell ref="A45:G45"/>
    <mergeCell ref="A36:A43"/>
    <mergeCell ref="B36:B37"/>
    <mergeCell ref="D36:G36"/>
    <mergeCell ref="D37:G37"/>
    <mergeCell ref="B38:B39"/>
    <mergeCell ref="D38:G38"/>
    <mergeCell ref="D39:G39"/>
    <mergeCell ref="B40:B41"/>
    <mergeCell ref="D40:G40"/>
    <mergeCell ref="D41:G41"/>
  </mergeCells>
  <phoneticPr fontId="3" type="noConversion"/>
  <printOptions horizontalCentered="1"/>
  <pageMargins left="0.23622047244094491" right="0.23622047244094491" top="0.55118110236220474" bottom="0.55118110236220474" header="0.11811023622047245" footer="0.11811023622047245"/>
  <pageSetup paperSize="9" scale="97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2021년 수가</vt:lpstr>
      <vt:lpstr>'2021년 수가'!Print_Area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원일순</dc:creator>
  <cp:lastModifiedBy>사무국장</cp:lastModifiedBy>
  <dcterms:created xsi:type="dcterms:W3CDTF">2020-12-16T23:40:33Z</dcterms:created>
  <dcterms:modified xsi:type="dcterms:W3CDTF">2020-12-29T03:09:24Z</dcterms:modified>
</cp:coreProperties>
</file>