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-195" windowWidth="17655" windowHeight="12660"/>
  </bookViews>
  <sheets>
    <sheet name="2017년 예산서" sheetId="1" r:id="rId1"/>
    <sheet name="세입" sheetId="2" r:id="rId2"/>
    <sheet name="세출" sheetId="4" r:id="rId3"/>
    <sheet name="사업계획서" sheetId="9" r:id="rId4"/>
  </sheets>
  <definedNames>
    <definedName name="_xlnm.Print_Area" localSheetId="0">'2017년 예산서'!$A$1:$N$49</definedName>
    <definedName name="_xlnm.Print_Area" localSheetId="3">사업계획서!$A$1:$N$55</definedName>
    <definedName name="_xlnm.Print_Area" localSheetId="2">세출!$54:$68</definedName>
  </definedNames>
  <calcPr calcId="124519"/>
</workbook>
</file>

<file path=xl/calcChain.xml><?xml version="1.0" encoding="utf-8"?>
<calcChain xmlns="http://schemas.openxmlformats.org/spreadsheetml/2006/main">
  <c r="H42" i="4"/>
  <c r="E31"/>
  <c r="L48" i="1" l="1"/>
  <c r="E59" i="4"/>
  <c r="E51"/>
  <c r="I28"/>
  <c r="H60" l="1"/>
  <c r="I20"/>
  <c r="K54" i="9" l="1"/>
  <c r="K46" i="1"/>
  <c r="K43"/>
  <c r="K40"/>
  <c r="K32"/>
  <c r="K30"/>
  <c r="K41" s="1"/>
  <c r="K26"/>
  <c r="K22"/>
  <c r="K15"/>
  <c r="K12"/>
  <c r="E17"/>
  <c r="E14"/>
  <c r="E8"/>
  <c r="D8"/>
  <c r="D10"/>
  <c r="D12"/>
  <c r="D14"/>
  <c r="D17"/>
  <c r="D20"/>
  <c r="G15" i="2"/>
  <c r="G6"/>
  <c r="F6"/>
  <c r="D19"/>
  <c r="D16"/>
  <c r="D13"/>
  <c r="D11"/>
  <c r="D9"/>
  <c r="D7"/>
  <c r="K23" i="1" l="1"/>
  <c r="K49" s="1"/>
  <c r="E49"/>
  <c r="D20" i="2"/>
  <c r="E49" i="4" l="1"/>
  <c r="E60" s="1"/>
  <c r="F35"/>
  <c r="F36"/>
  <c r="F37"/>
  <c r="F38"/>
  <c r="F39"/>
  <c r="F40"/>
  <c r="F33"/>
  <c r="D67"/>
  <c r="D65"/>
  <c r="D62"/>
  <c r="D59"/>
  <c r="D51"/>
  <c r="D49"/>
  <c r="D45"/>
  <c r="D41"/>
  <c r="D68" s="1"/>
  <c r="D34"/>
  <c r="D31"/>
  <c r="D42" l="1"/>
  <c r="D60"/>
  <c r="F19"/>
  <c r="G19" s="1"/>
  <c r="L32" i="1" l="1"/>
  <c r="F57" i="4" l="1"/>
  <c r="G57" s="1"/>
  <c r="F51"/>
  <c r="F50"/>
  <c r="G51" s="1"/>
  <c r="M8" i="1"/>
  <c r="N8" s="1"/>
  <c r="I22" i="4"/>
  <c r="H31" l="1"/>
  <c r="G50"/>
  <c r="L43" i="1"/>
  <c r="M37"/>
  <c r="N37" s="1"/>
  <c r="L46"/>
  <c r="L40"/>
  <c r="L30"/>
  <c r="L26"/>
  <c r="L22"/>
  <c r="L15"/>
  <c r="L12"/>
  <c r="F5" i="4"/>
  <c r="L41" i="1" l="1"/>
  <c r="L23"/>
  <c r="E67" i="4"/>
  <c r="F66"/>
  <c r="E65"/>
  <c r="F64"/>
  <c r="F63"/>
  <c r="E62"/>
  <c r="F62" s="1"/>
  <c r="F61"/>
  <c r="L49" i="1" l="1"/>
  <c r="F65" i="4"/>
  <c r="G65" s="1"/>
  <c r="G61"/>
  <c r="F67"/>
  <c r="G64"/>
  <c r="G63"/>
  <c r="G62"/>
  <c r="F58"/>
  <c r="F56"/>
  <c r="G56" s="1"/>
  <c r="F55"/>
  <c r="F54"/>
  <c r="F53"/>
  <c r="F52"/>
  <c r="F48"/>
  <c r="F47"/>
  <c r="F46"/>
  <c r="E45"/>
  <c r="F44"/>
  <c r="G44" s="1"/>
  <c r="F43"/>
  <c r="E41"/>
  <c r="G37"/>
  <c r="E34"/>
  <c r="F32"/>
  <c r="F29"/>
  <c r="F23"/>
  <c r="F21"/>
  <c r="F12"/>
  <c r="G5" s="1"/>
  <c r="E68" l="1"/>
  <c r="G12"/>
  <c r="F41"/>
  <c r="G41" s="1"/>
  <c r="G52"/>
  <c r="F34"/>
  <c r="G34" s="1"/>
  <c r="F31"/>
  <c r="G31" s="1"/>
  <c r="G23"/>
  <c r="G38"/>
  <c r="F45"/>
  <c r="G45" s="1"/>
  <c r="G55"/>
  <c r="G47"/>
  <c r="G21"/>
  <c r="G29"/>
  <c r="F49"/>
  <c r="G49" s="1"/>
  <c r="G54"/>
  <c r="F59"/>
  <c r="G32"/>
  <c r="G35"/>
  <c r="G39"/>
  <c r="G48"/>
  <c r="G53"/>
  <c r="G43"/>
  <c r="G40"/>
  <c r="G36"/>
  <c r="G33"/>
  <c r="E42"/>
  <c r="G46"/>
  <c r="G58"/>
  <c r="F19" i="2"/>
  <c r="E19"/>
  <c r="F18"/>
  <c r="F17"/>
  <c r="F68" i="4" l="1"/>
  <c r="G17" i="2"/>
  <c r="G18"/>
  <c r="F42" i="4"/>
  <c r="G42" s="1"/>
  <c r="G59"/>
  <c r="E16" i="2"/>
  <c r="F15"/>
  <c r="F14"/>
  <c r="E13"/>
  <c r="F12"/>
  <c r="E11"/>
  <c r="F11" s="1"/>
  <c r="F10"/>
  <c r="F9"/>
  <c r="E9"/>
  <c r="F8"/>
  <c r="G8" s="1"/>
  <c r="E7"/>
  <c r="G19"/>
  <c r="F5"/>
  <c r="G9" l="1"/>
  <c r="F7"/>
  <c r="G7" s="1"/>
  <c r="G12"/>
  <c r="G5"/>
  <c r="E20"/>
  <c r="F60" i="4"/>
  <c r="G60" s="1"/>
  <c r="G14" i="2"/>
  <c r="F16"/>
  <c r="G16" s="1"/>
  <c r="M48" i="1" l="1"/>
  <c r="M47"/>
  <c r="M45"/>
  <c r="M44"/>
  <c r="M42"/>
  <c r="M46" l="1"/>
  <c r="N46" s="1"/>
  <c r="N44"/>
  <c r="N45"/>
  <c r="N42"/>
  <c r="M39"/>
  <c r="M38"/>
  <c r="M36"/>
  <c r="M35"/>
  <c r="M34"/>
  <c r="M33"/>
  <c r="M31"/>
  <c r="N31" s="1"/>
  <c r="M30"/>
  <c r="M29"/>
  <c r="M28"/>
  <c r="M27"/>
  <c r="M25"/>
  <c r="M24"/>
  <c r="M21"/>
  <c r="N21" s="1"/>
  <c r="M20"/>
  <c r="F19"/>
  <c r="G19" s="1"/>
  <c r="M19"/>
  <c r="F18"/>
  <c r="M18"/>
  <c r="F17"/>
  <c r="M17"/>
  <c r="F16"/>
  <c r="M16"/>
  <c r="F15"/>
  <c r="M15"/>
  <c r="F14"/>
  <c r="M14"/>
  <c r="N14" s="1"/>
  <c r="F13"/>
  <c r="N38" l="1"/>
  <c r="N39"/>
  <c r="G16"/>
  <c r="N36"/>
  <c r="N28"/>
  <c r="N25"/>
  <c r="M22"/>
  <c r="N19"/>
  <c r="N18"/>
  <c r="G13"/>
  <c r="N17"/>
  <c r="M26"/>
  <c r="N26" s="1"/>
  <c r="N29"/>
  <c r="M32"/>
  <c r="N32" s="1"/>
  <c r="N35"/>
  <c r="M40"/>
  <c r="N40" s="1"/>
  <c r="N16"/>
  <c r="N24"/>
  <c r="N34"/>
  <c r="N33"/>
  <c r="N30"/>
  <c r="N27"/>
  <c r="N20"/>
  <c r="N15"/>
  <c r="G18"/>
  <c r="G17"/>
  <c r="G15"/>
  <c r="G14"/>
  <c r="M13"/>
  <c r="N13" s="1"/>
  <c r="F12"/>
  <c r="M12"/>
  <c r="F11"/>
  <c r="M11"/>
  <c r="M10"/>
  <c r="M23" l="1"/>
  <c r="N23" s="1"/>
  <c r="N22"/>
  <c r="N11"/>
  <c r="M41"/>
  <c r="N41" s="1"/>
  <c r="N12"/>
  <c r="N10"/>
  <c r="F9"/>
  <c r="M9"/>
  <c r="F8"/>
  <c r="D49"/>
  <c r="F49" s="1"/>
  <c r="G49" s="1"/>
  <c r="M7"/>
  <c r="F7"/>
  <c r="M6"/>
  <c r="F6"/>
  <c r="N6" l="1"/>
  <c r="M49"/>
  <c r="N49" s="1"/>
  <c r="G6"/>
  <c r="G7"/>
  <c r="N9"/>
  <c r="N7"/>
  <c r="G8"/>
  <c r="G9"/>
  <c r="F10"/>
  <c r="G10" s="1"/>
  <c r="G68" i="4"/>
  <c r="F20" i="2"/>
  <c r="G20" s="1"/>
  <c r="F20" i="1"/>
  <c r="G20" s="1"/>
  <c r="M43"/>
  <c r="N43" s="1"/>
  <c r="F13" i="2"/>
  <c r="G13" s="1"/>
</calcChain>
</file>

<file path=xl/sharedStrings.xml><?xml version="1.0" encoding="utf-8"?>
<sst xmlns="http://schemas.openxmlformats.org/spreadsheetml/2006/main" count="439" uniqueCount="342">
  <si>
    <t>관</t>
    <phoneticPr fontId="2" type="noConversion"/>
  </si>
  <si>
    <t>액수</t>
    <phoneticPr fontId="2" type="noConversion"/>
  </si>
  <si>
    <t>이용자비용
(본인부담)</t>
    <phoneticPr fontId="2" type="noConversion"/>
  </si>
  <si>
    <t>소계</t>
    <phoneticPr fontId="2" type="noConversion"/>
  </si>
  <si>
    <t>입소비용수입</t>
    <phoneticPr fontId="2" type="noConversion"/>
  </si>
  <si>
    <t>보조금수입</t>
    <phoneticPr fontId="2" type="noConversion"/>
  </si>
  <si>
    <t>시군구보조금</t>
    <phoneticPr fontId="2" type="noConversion"/>
  </si>
  <si>
    <t>후원금수입</t>
    <phoneticPr fontId="2" type="noConversion"/>
  </si>
  <si>
    <t>비지정후원금</t>
    <phoneticPr fontId="2" type="noConversion"/>
  </si>
  <si>
    <t>요양급여수입</t>
    <phoneticPr fontId="2" type="noConversion"/>
  </si>
  <si>
    <t>이월금</t>
    <phoneticPr fontId="2" type="noConversion"/>
  </si>
  <si>
    <t>전년도이월금</t>
    <phoneticPr fontId="2" type="noConversion"/>
  </si>
  <si>
    <t>기타잡수입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</si>
  <si>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</si>
  <si>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</si>
  <si>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</si>
  <si>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</si>
  <si>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업무추진비</t>
    <phoneticPr fontId="2" type="noConversion"/>
  </si>
  <si>
    <t>기관운영비</t>
    <phoneticPr fontId="2" type="noConversion"/>
  </si>
  <si>
    <t>회의비</t>
    <phoneticPr fontId="2" type="noConversion"/>
  </si>
  <si>
    <t>여비</t>
    <phoneticPr fontId="2" type="noConversion"/>
  </si>
  <si>
    <t>운영비</t>
    <phoneticPr fontId="2" type="noConversion"/>
  </si>
  <si>
    <t>공공요금</t>
    <phoneticPr fontId="2" type="noConversion"/>
  </si>
  <si>
    <t>제세공과금</t>
    <phoneticPr fontId="2" type="noConversion"/>
  </si>
  <si>
    <t>차량비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</si>
  <si>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</si>
  <si>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</si>
  <si>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</si>
  <si>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</si>
  <si>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</si>
  <si>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생계비</t>
    <phoneticPr fontId="2" type="noConversion"/>
  </si>
  <si>
    <t>의료비</t>
    <phoneticPr fontId="2" type="noConversion"/>
  </si>
  <si>
    <t>복지사업비</t>
    <phoneticPr fontId="2" type="noConversion"/>
  </si>
  <si>
    <t>가족지원비</t>
    <phoneticPr fontId="2" type="noConversion"/>
  </si>
  <si>
    <t>관리운영비</t>
    <phoneticPr fontId="2" type="noConversion"/>
  </si>
  <si>
    <t>정서지원비</t>
    <phoneticPr fontId="2" type="noConversion"/>
  </si>
  <si>
    <t>홍보비</t>
    <phoneticPr fontId="2" type="noConversion"/>
  </si>
  <si>
    <t>잡지출</t>
    <phoneticPr fontId="2" type="noConversion"/>
  </si>
  <si>
    <t>예비비</t>
    <phoneticPr fontId="2" type="noConversion"/>
  </si>
  <si>
    <t>반환금</t>
    <phoneticPr fontId="2" type="noConversion"/>
  </si>
  <si>
    <t>준비금</t>
    <phoneticPr fontId="2" type="noConversion"/>
  </si>
  <si>
    <t>이용자비용
(식재료비)</t>
    <phoneticPr fontId="2" type="noConversion"/>
  </si>
  <si>
    <t>장기요양
급여수입</t>
    <phoneticPr fontId="2" type="noConversion"/>
  </si>
  <si>
    <t>기타예금
이자수입</t>
    <phoneticPr fontId="2" type="noConversion"/>
  </si>
  <si>
    <t>퇴직금및
퇴직적립금</t>
    <phoneticPr fontId="2" type="noConversion"/>
  </si>
  <si>
    <t>사회보험
부담비용</t>
    <phoneticPr fontId="2" type="noConversion"/>
  </si>
  <si>
    <t>기타후생
경비</t>
    <phoneticPr fontId="2" type="noConversion"/>
  </si>
  <si>
    <t>수용비 
및 수수료</t>
    <phoneticPr fontId="2" type="noConversion"/>
  </si>
  <si>
    <t>시설장비
유지비</t>
    <phoneticPr fontId="2" type="noConversion"/>
  </si>
  <si>
    <t>수용기관
경비</t>
    <phoneticPr fontId="2" type="noConversion"/>
  </si>
  <si>
    <t>신체재활
지원비</t>
    <phoneticPr fontId="2" type="noConversion"/>
  </si>
  <si>
    <t>심리사회
지원비</t>
    <phoneticPr fontId="2" type="noConversion"/>
  </si>
  <si>
    <t>시설환경
개선준비금</t>
    <phoneticPr fontId="2" type="noConversion"/>
  </si>
  <si>
    <t>전년도이월금
(후원금)</t>
    <phoneticPr fontId="2" type="noConversion"/>
  </si>
  <si>
    <t>입소자부담금수입</t>
    <phoneticPr fontId="2" type="noConversion"/>
  </si>
  <si>
    <t>예비비 
및 기타</t>
    <phoneticPr fontId="2" type="noConversion"/>
  </si>
  <si>
    <t>환경개선
준비금</t>
    <phoneticPr fontId="2" type="noConversion"/>
  </si>
  <si>
    <t>교육연구
사업비</t>
    <phoneticPr fontId="2" type="noConversion"/>
  </si>
  <si>
    <t>관</t>
    <phoneticPr fontId="8" type="noConversion"/>
  </si>
  <si>
    <t>항</t>
    <phoneticPr fontId="8" type="noConversion"/>
  </si>
  <si>
    <t>목</t>
    <phoneticPr fontId="8" type="noConversion"/>
  </si>
  <si>
    <t>증감액수(B-A)</t>
    <phoneticPr fontId="2" type="noConversion"/>
  </si>
  <si>
    <t>산출내역</t>
    <phoneticPr fontId="8" type="noConversion"/>
  </si>
  <si>
    <t>비고</t>
    <phoneticPr fontId="8" type="noConversion"/>
  </si>
  <si>
    <t>비율(%)</t>
    <phoneticPr fontId="2" type="noConversion"/>
  </si>
  <si>
    <t>소계</t>
    <phoneticPr fontId="2" type="noConversion"/>
  </si>
  <si>
    <t>시군구보조금</t>
    <phoneticPr fontId="2" type="noConversion"/>
  </si>
  <si>
    <t>잡수입</t>
    <phoneticPr fontId="2" type="noConversion"/>
  </si>
  <si>
    <t>총합계</t>
    <phoneticPr fontId="2" type="noConversion"/>
  </si>
  <si>
    <t>입소자부담금
수입</t>
    <phoneticPr fontId="2" type="noConversion"/>
  </si>
  <si>
    <t>입소비용수입</t>
    <phoneticPr fontId="2" type="noConversion"/>
  </si>
  <si>
    <t>보조금수입</t>
    <phoneticPr fontId="2" type="noConversion"/>
  </si>
  <si>
    <t>보조금수입</t>
    <phoneticPr fontId="2" type="noConversion"/>
  </si>
  <si>
    <t>비지정후원금</t>
    <phoneticPr fontId="2" type="noConversion"/>
  </si>
  <si>
    <t>장기요양
급여수입</t>
    <phoneticPr fontId="2" type="noConversion"/>
  </si>
  <si>
    <t>이월금</t>
    <phoneticPr fontId="2" type="noConversion"/>
  </si>
  <si>
    <t>전년도이월금</t>
    <phoneticPr fontId="2" type="noConversion"/>
  </si>
  <si>
    <t>전년도이월금
(후원금)</t>
    <phoneticPr fontId="2" type="noConversion"/>
  </si>
  <si>
    <t>기타예금
이자수입</t>
    <phoneticPr fontId="2" type="noConversion"/>
  </si>
  <si>
    <t>기타잡수입</t>
    <phoneticPr fontId="2" type="noConversion"/>
  </si>
  <si>
    <t>-</t>
    <phoneticPr fontId="2" type="noConversion"/>
  </si>
  <si>
    <t>1. 세입(단위: 원)</t>
    <phoneticPr fontId="2" type="noConversion"/>
  </si>
  <si>
    <t>항</t>
  </si>
  <si>
    <t>목</t>
  </si>
  <si>
    <t>산출내역</t>
    <phoneticPr fontId="2" type="noConversion"/>
  </si>
  <si>
    <t>비고</t>
    <phoneticPr fontId="2" type="noConversion"/>
  </si>
  <si>
    <t>사무비</t>
    <phoneticPr fontId="8" type="noConversion"/>
  </si>
  <si>
    <t>인건비</t>
  </si>
  <si>
    <t>급여</t>
  </si>
  <si>
    <t>소     계</t>
    <phoneticPr fontId="2" type="noConversion"/>
  </si>
  <si>
    <t>퇴직금 및
퇴직적립금</t>
    <phoneticPr fontId="8" type="noConversion"/>
  </si>
  <si>
    <t>사회보험부담
비용</t>
    <phoneticPr fontId="2" type="noConversion"/>
  </si>
  <si>
    <t>합      계</t>
    <phoneticPr fontId="2" type="noConversion"/>
  </si>
  <si>
    <t>업무
추진비</t>
    <phoneticPr fontId="8" type="noConversion"/>
  </si>
  <si>
    <t>기관운영비</t>
    <phoneticPr fontId="8" type="noConversion"/>
  </si>
  <si>
    <t>회의비</t>
    <phoneticPr fontId="8" type="noConversion"/>
  </si>
  <si>
    <t>운영비</t>
    <phoneticPr fontId="8" type="noConversion"/>
  </si>
  <si>
    <t>수용비 및 
수수료</t>
    <phoneticPr fontId="8" type="noConversion"/>
  </si>
  <si>
    <t>공공요금</t>
    <phoneticPr fontId="2" type="noConversion"/>
  </si>
  <si>
    <t>제세공과금</t>
    <phoneticPr fontId="2" type="noConversion"/>
  </si>
  <si>
    <t>예비비</t>
  </si>
  <si>
    <t>총     계</t>
    <phoneticPr fontId="2" type="noConversion"/>
  </si>
  <si>
    <t>차량비</t>
    <phoneticPr fontId="2" type="noConversion"/>
  </si>
  <si>
    <t>기타운영비</t>
    <phoneticPr fontId="2" type="noConversion"/>
  </si>
  <si>
    <t>생계비</t>
    <phoneticPr fontId="2" type="noConversion"/>
  </si>
  <si>
    <t>의료비</t>
    <phoneticPr fontId="2" type="noConversion"/>
  </si>
  <si>
    <t>시설장비
유지비</t>
    <phoneticPr fontId="2" type="noConversion"/>
  </si>
  <si>
    <t>기타후생경비</t>
    <phoneticPr fontId="8" type="noConversion"/>
  </si>
  <si>
    <t>환경개선
준비금</t>
    <phoneticPr fontId="2" type="noConversion"/>
  </si>
  <si>
    <t>시설환경
개선준비금</t>
    <phoneticPr fontId="2" type="noConversion"/>
  </si>
  <si>
    <t>예비비
및 기타</t>
    <phoneticPr fontId="2" type="noConversion"/>
  </si>
  <si>
    <t>재산
조성비</t>
    <phoneticPr fontId="2" type="noConversion"/>
  </si>
  <si>
    <t>보조금이자반환</t>
    <phoneticPr fontId="2" type="noConversion"/>
  </si>
  <si>
    <t>(고용주제외)</t>
    <phoneticPr fontId="2" type="noConversion"/>
  </si>
  <si>
    <t>후원금수입</t>
    <phoneticPr fontId="2" type="noConversion"/>
  </si>
  <si>
    <t>이월금</t>
    <phoneticPr fontId="2" type="noConversion"/>
  </si>
  <si>
    <t>사  업  내  용</t>
  </si>
  <si>
    <t>예산</t>
  </si>
  <si>
    <t>본인부담
이용료 15%</t>
    <phoneticPr fontId="2" type="noConversion"/>
  </si>
  <si>
    <t>외부회계감사비용 300,000
직원교육 300,000</t>
    <phoneticPr fontId="2" type="noConversion"/>
  </si>
  <si>
    <t xml:space="preserve">가족지원비  </t>
    <phoneticPr fontId="2" type="noConversion"/>
  </si>
  <si>
    <t xml:space="preserve">신체재활
지원비       </t>
    <phoneticPr fontId="2" type="noConversion"/>
  </si>
  <si>
    <t xml:space="preserve">심리사회
지원비        </t>
    <phoneticPr fontId="2" type="noConversion"/>
  </si>
  <si>
    <t>관리운영비</t>
    <phoneticPr fontId="2" type="noConversion"/>
  </si>
  <si>
    <t>사회적응
유지비</t>
    <phoneticPr fontId="2" type="noConversion"/>
  </si>
  <si>
    <t>사회적응
유지비</t>
    <phoneticPr fontId="2" type="noConversion"/>
  </si>
  <si>
    <t>사업분류</t>
  </si>
  <si>
    <t>비  고</t>
  </si>
  <si>
    <t>관</t>
  </si>
  <si>
    <t>목표</t>
  </si>
  <si>
    <t>건</t>
  </si>
  <si>
    <t>명</t>
  </si>
  <si>
    <t>상담</t>
    <phoneticPr fontId="2" type="noConversion"/>
  </si>
  <si>
    <t>입소상담</t>
    <phoneticPr fontId="2" type="noConversion"/>
  </si>
  <si>
    <t>사례관리</t>
    <phoneticPr fontId="2" type="noConversion"/>
  </si>
  <si>
    <t xml:space="preserve">정서지원비   </t>
    <phoneticPr fontId="2" type="noConversion"/>
  </si>
  <si>
    <t xml:space="preserve">정서지원비 </t>
  </si>
  <si>
    <t>건강체크</t>
    <phoneticPr fontId="2" type="noConversion"/>
  </si>
  <si>
    <t>투약</t>
    <phoneticPr fontId="2" type="noConversion"/>
  </si>
  <si>
    <t>약품관리</t>
    <phoneticPr fontId="2" type="noConversion"/>
  </si>
  <si>
    <t>홍보비</t>
    <phoneticPr fontId="2" type="noConversion"/>
  </si>
  <si>
    <t>수용기관경비</t>
    <phoneticPr fontId="2" type="noConversion"/>
  </si>
  <si>
    <t>합      계</t>
    <phoneticPr fontId="2" type="noConversion"/>
  </si>
  <si>
    <t>가정통신문</t>
    <phoneticPr fontId="2" type="noConversion"/>
  </si>
  <si>
    <t>가족간담회</t>
  </si>
  <si>
    <t>가족상담</t>
  </si>
  <si>
    <t>가족참여
프로그램</t>
    <phoneticPr fontId="2" type="noConversion"/>
  </si>
  <si>
    <t>물리치료</t>
  </si>
  <si>
    <t>밴드체조</t>
    <phoneticPr fontId="2" type="noConversion"/>
  </si>
  <si>
    <t>건강체조</t>
  </si>
  <si>
    <t>건강박수</t>
    <phoneticPr fontId="2" type="noConversion"/>
  </si>
  <si>
    <t>교구활동</t>
    <phoneticPr fontId="2" type="noConversion"/>
  </si>
  <si>
    <t>웃음치료</t>
    <phoneticPr fontId="2" type="noConversion"/>
  </si>
  <si>
    <t>요리활동</t>
    <phoneticPr fontId="2" type="noConversion"/>
  </si>
  <si>
    <t>원예활동</t>
    <phoneticPr fontId="2" type="noConversion"/>
  </si>
  <si>
    <t>노래교실</t>
    <phoneticPr fontId="2" type="noConversion"/>
  </si>
  <si>
    <t>명절행사</t>
    <phoneticPr fontId="2" type="noConversion"/>
  </si>
  <si>
    <t>어버이날</t>
    <phoneticPr fontId="2" type="noConversion"/>
  </si>
  <si>
    <t>노인의날</t>
    <phoneticPr fontId="2" type="noConversion"/>
  </si>
  <si>
    <t>성탄행사</t>
    <phoneticPr fontId="2" type="noConversion"/>
  </si>
  <si>
    <t>연말행사</t>
    <phoneticPr fontId="2" type="noConversion"/>
  </si>
  <si>
    <t>생신잔치</t>
    <phoneticPr fontId="2" type="noConversion"/>
  </si>
  <si>
    <t>일용잡급</t>
    <phoneticPr fontId="2" type="noConversion"/>
  </si>
  <si>
    <t>사업비</t>
    <phoneticPr fontId="2" type="noConversion"/>
  </si>
  <si>
    <t>교육연구
사업비</t>
    <phoneticPr fontId="2" type="noConversion"/>
  </si>
  <si>
    <t>합      계</t>
    <phoneticPr fontId="2" type="noConversion"/>
  </si>
  <si>
    <t>재료비</t>
    <phoneticPr fontId="2" type="noConversion"/>
  </si>
  <si>
    <t>세콤방범서비스비 150,000×12개월=1,800,000
시설장비 유지비  100,000×12개월=1,200,000</t>
    <phoneticPr fontId="2" type="noConversion"/>
  </si>
  <si>
    <t>① 내용 : 고전영화 및 최신영화 등을 감상한다.
② 대상: 센터 이용어르신
③ 인원 : 25명X4회=100명
④ 시기 : 연4회, 분기별1회</t>
    <phoneticPr fontId="2" type="noConversion"/>
  </si>
  <si>
    <t>유급봉사자
관리</t>
    <phoneticPr fontId="2" type="noConversion"/>
  </si>
  <si>
    <t>홍보</t>
    <phoneticPr fontId="2" type="noConversion"/>
  </si>
  <si>
    <t>① 내용 : 운영위원회를 실시하여 시설운영의 전문성과 투명성을 확보한다. 
② 대상: 센터이용 어르신 및 보호자  
③ 시기 : 분기별1회(연4회)</t>
    <phoneticPr fontId="2" type="noConversion"/>
  </si>
  <si>
    <t>만족도조사</t>
    <phoneticPr fontId="2" type="noConversion"/>
  </si>
  <si>
    <t>홈페이지,
블로그,
홍보지제작</t>
    <phoneticPr fontId="2" type="noConversion"/>
  </si>
  <si>
    <t>총계</t>
    <phoneticPr fontId="2" type="noConversion"/>
  </si>
  <si>
    <t>ㅇ 11,500,000×4분기</t>
    <phoneticPr fontId="2" type="noConversion"/>
  </si>
  <si>
    <t>1. 세입세출총괄 (단위: 원)</t>
    <phoneticPr fontId="2" type="noConversion"/>
  </si>
  <si>
    <t xml:space="preserve">공단지원
이용료 85% </t>
    <phoneticPr fontId="2" type="noConversion"/>
  </si>
  <si>
    <t>사랑의 의미를 되새기면서 성탄의 기쁨을 나눔</t>
    <phoneticPr fontId="2" type="noConversion"/>
  </si>
  <si>
    <t>다양하게 자원봉사자를 
활용</t>
    <phoneticPr fontId="2" type="noConversion"/>
  </si>
  <si>
    <t>스트레스 해소 및
정서적 안정감</t>
    <phoneticPr fontId="2" type="noConversion"/>
  </si>
  <si>
    <t>이용어르신과 보호자의 서비스 만족도 결과를
반영하여 서비스 질
향상</t>
    <phoneticPr fontId="2" type="noConversion"/>
  </si>
  <si>
    <t>지역사회에서 센터에
대한 이해 도모 및
접근성 증대</t>
    <phoneticPr fontId="2" type="noConversion"/>
  </si>
  <si>
    <t>어르신들께서 다양하고 좋은 교육을 받을 수 
있도록 함</t>
    <phoneticPr fontId="2" type="noConversion"/>
  </si>
  <si>
    <t>① 내용 : 어르신이 평소 활동하던 프로그램에 가족들과
            함께 참여한다. 
② 대상: 센터 이용어르신 보호자
③ 인원 : 15명X4회=  60명
④ 시기 : 분기별 1회</t>
    <phoneticPr fontId="2" type="noConversion"/>
  </si>
  <si>
    <t>편리한 센터 생활을
도모</t>
    <phoneticPr fontId="2" type="noConversion"/>
  </si>
  <si>
    <t>① 내용: 어르신의 안전을 위하여 잠금장치가 되어 있는
           약품보관함에  보관한다. 
② 대상: 센터 이용 어르신 
③ 시기 : 수시</t>
    <phoneticPr fontId="2" type="noConversion"/>
  </si>
  <si>
    <t>① 내용 : 소식지 및 전단지 제작, 배포 등을 통한
           지역사회 내 홍보. 
② 대상: 지역사회 유관기관 및 자원 
③ 인원 : 20명X12개월=240명
④ 시기 : 연중</t>
    <phoneticPr fontId="2" type="noConversion"/>
  </si>
  <si>
    <t>2. 세출(단위:원)</t>
    <phoneticPr fontId="2" type="noConversion"/>
  </si>
  <si>
    <t>신규 이용자를 발굴하고
대기자를 효율적으로
관리</t>
    <phoneticPr fontId="2" type="noConversion"/>
  </si>
  <si>
    <r>
      <t xml:space="preserve"> 어르신의 욕구 및
고충을 파악</t>
    </r>
    <r>
      <rPr>
        <sz val="15"/>
        <color rgb="FF000000"/>
        <rFont val="바탕"/>
        <family val="1"/>
        <charset val="129"/>
      </rPr>
      <t xml:space="preserve">, </t>
    </r>
    <r>
      <rPr>
        <sz val="15"/>
        <color rgb="FF000000"/>
        <rFont val="맑은 고딕"/>
        <family val="3"/>
        <charset val="129"/>
        <scheme val="minor"/>
      </rPr>
      <t>반영함으로
서비스 질을 향상</t>
    </r>
    <phoneticPr fontId="2" type="noConversion"/>
  </si>
  <si>
    <t>어르신의 센터생활
적응도 및 정서상태,
신체기능 등을 파악하여
 적절한 개별케어</t>
    <phoneticPr fontId="2" type="noConversion"/>
  </si>
  <si>
    <r>
      <t>사용하는 약품을
안전하게 보관하여
필요시 사용할</t>
    </r>
    <r>
      <rPr>
        <sz val="15"/>
        <color theme="1"/>
        <rFont val="맑은 고딕"/>
        <family val="2"/>
        <charset val="129"/>
        <scheme val="minor"/>
      </rPr>
      <t xml:space="preserve"> 수 있도록 유지하며 건강체크를
통해 신체적 안정을
도모, 건강유지 및
합병증 예방</t>
    </r>
    <phoneticPr fontId="2" type="noConversion"/>
  </si>
  <si>
    <t xml:space="preserve">
어르신 상호간 친목을
도모하고 자신의 존재감
인지
</t>
    <phoneticPr fontId="2" type="noConversion"/>
  </si>
  <si>
    <t>부모로서의 긍지를
가지도록 하며 자존감
향상을 도모</t>
    <phoneticPr fontId="2" type="noConversion"/>
  </si>
  <si>
    <t>무료한일상과 답답한
실내 생활을 벗어나
나들이에 대한 욕구해소 및 정서적 안정감</t>
    <phoneticPr fontId="2" type="noConversion"/>
  </si>
  <si>
    <t xml:space="preserve"> </t>
    <phoneticPr fontId="2" type="noConversion"/>
  </si>
  <si>
    <t>세입</t>
    <phoneticPr fontId="2" type="noConversion"/>
  </si>
  <si>
    <t>세출</t>
    <phoneticPr fontId="2" type="noConversion"/>
  </si>
  <si>
    <t>총합계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</si>
  <si>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</si>
  <si>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</si>
  <si>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</si>
  <si>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증감액수(B-A)</t>
    <phoneticPr fontId="2" type="noConversion"/>
  </si>
  <si>
    <t>액수</t>
    <phoneticPr fontId="2" type="noConversion"/>
  </si>
  <si>
    <t>비율(%)</t>
    <phoneticPr fontId="2" type="noConversion"/>
  </si>
  <si>
    <t>60세이상 제외</t>
    <phoneticPr fontId="2" type="noConversion"/>
  </si>
  <si>
    <t>직원출장비, 법인정책세미나(2회)</t>
    <phoneticPr fontId="2" type="noConversion"/>
  </si>
  <si>
    <t>2017년 구립화원데이케어센터 세부사업계획서</t>
    <phoneticPr fontId="2" type="noConversion"/>
  </si>
  <si>
    <t>세부사업</t>
    <phoneticPr fontId="2" type="noConversion"/>
  </si>
  <si>
    <t>2016년</t>
    <phoneticPr fontId="2" type="noConversion"/>
  </si>
  <si>
    <t>2017년</t>
    <phoneticPr fontId="2" type="noConversion"/>
  </si>
  <si>
    <t>기  대  효  과                   (사업목표)</t>
    <phoneticPr fontId="2" type="noConversion"/>
  </si>
  <si>
    <t>세목</t>
    <phoneticPr fontId="2" type="noConversion"/>
  </si>
  <si>
    <t xml:space="preserve"> ①내용 : 이용을 희망하는 어르신 및 보호자에게 입소 시
            필요한 서류, 절차, 및 제공된 서비스를 안내하고
            대기자로 관리
 ②대상 : 지역사회 장기요양등급 3~5등급 어르신
 ③인원 : 2명X12개월=24명 
 ④시기 : 연중</t>
    <phoneticPr fontId="2" type="noConversion"/>
  </si>
  <si>
    <t>운영비</t>
    <phoneticPr fontId="2" type="noConversion"/>
  </si>
  <si>
    <t>급간식</t>
    <phoneticPr fontId="2" type="noConversion"/>
  </si>
  <si>
    <t>어르신에게 건강하고
행복한 삶을 유지하기
위한 서비스를 제공하며
더불어 센터 이용의
편의를 도모</t>
    <phoneticPr fontId="2" type="noConversion"/>
  </si>
  <si>
    <t>수용기관
경비</t>
    <phoneticPr fontId="2" type="noConversion"/>
  </si>
  <si>
    <t>① 내용: 센터 이용시간 중 가정 및 병원에서 투약하여야 할  
           약을 안전 하게 투약 한다. 
② 대상: 센터 이용 어르신 
③ 인원 :5명X20일X12개월= 1,200명
④ 시기 : 수시</t>
    <phoneticPr fontId="2" type="noConversion"/>
  </si>
  <si>
    <t>어르신의 건강상태 및
센터정보 안내</t>
    <phoneticPr fontId="2" type="noConversion"/>
  </si>
  <si>
    <t>① 내용 : 분기별 가족간담회 실시
② 대상: 센터 이용어르신 보호자
③ 인원 : 15명X4회=  60명
④ 시기 : 분기별 1회</t>
    <phoneticPr fontId="2" type="noConversion"/>
  </si>
  <si>
    <t>가족 간의 정보교환 및
가족들의 욕구파악과
센터에 대한 이해를
증진</t>
    <phoneticPr fontId="2" type="noConversion"/>
  </si>
  <si>
    <t>어르신들에 대한 정확한 진단을 통하여 문제해결방안 모색</t>
    <phoneticPr fontId="2" type="noConversion"/>
  </si>
  <si>
    <t>어르신들 평소
생활모습을 알 수 있으며
 어르신과 보호자가
함께하는 시간을 가짐</t>
    <phoneticPr fontId="2" type="noConversion"/>
  </si>
  <si>
    <t>혈액순환개선 및 질병의 예방과 건강회복에
도움을 주며 근력유지 및 
강화를 통해 신체의
건강과 균형을 유지하며 
집중력 및 지구력 향상</t>
    <phoneticPr fontId="2" type="noConversion"/>
  </si>
  <si>
    <t>침    술</t>
    <phoneticPr fontId="2" type="noConversion"/>
  </si>
  <si>
    <t>① 내용 : 어르신의 신체기능의 역할 개선 및 심신의 안정을
            드린다.
② 대상: 센터 이용어르신
③ 인원 : 15명X1회X12개월=180명
④ 시기 : 월1회</t>
    <phoneticPr fontId="2" type="noConversion"/>
  </si>
  <si>
    <t>인지체조</t>
    <phoneticPr fontId="2" type="noConversion"/>
  </si>
  <si>
    <t>성취감과  집중력 향상</t>
    <phoneticPr fontId="2" type="noConversion"/>
  </si>
  <si>
    <t>적극적 이고 긍정적인
사고로 심리적 자존감
향상 도모</t>
    <phoneticPr fontId="2" type="noConversion"/>
  </si>
  <si>
    <t xml:space="preserve">심리사회
지원비        </t>
    <phoneticPr fontId="2" type="noConversion"/>
  </si>
  <si>
    <t>미술활동</t>
    <phoneticPr fontId="2" type="noConversion"/>
  </si>
  <si>
    <t>공동작업, 작품 등을
통해 협동심과 손의
소근육 운동 도모</t>
    <phoneticPr fontId="2" type="noConversion"/>
  </si>
  <si>
    <t>다양한 요리활동을
통하여 뇌와 오감을 자극</t>
    <phoneticPr fontId="2" type="noConversion"/>
  </si>
  <si>
    <t>공동작업을 통하여
사회력 향상과 어르신들간에 친밀감을 형성</t>
    <phoneticPr fontId="2" type="noConversion"/>
  </si>
  <si>
    <t>옛 노래를 따라 부르고 말을 반복하는 작업을
통해 기억력 증진에 도움</t>
    <phoneticPr fontId="2" type="noConversion"/>
  </si>
  <si>
    <t>가요교실</t>
    <phoneticPr fontId="2" type="noConversion"/>
  </si>
  <si>
    <t>회상활동</t>
    <phoneticPr fontId="2" type="noConversion"/>
  </si>
  <si>
    <t>공작활동</t>
    <phoneticPr fontId="2" type="noConversion"/>
  </si>
  <si>
    <t>직접 만들어 봄으로 자신감 향상 및  인지기능 향상</t>
    <phoneticPr fontId="2" type="noConversion"/>
  </si>
  <si>
    <t>작문교실</t>
    <phoneticPr fontId="2" type="noConversion"/>
  </si>
  <si>
    <t>글쓰기를 통하여
 정서발달 및 인지기능
향상</t>
    <phoneticPr fontId="2" type="noConversion"/>
  </si>
  <si>
    <t>메아리공연</t>
    <phoneticPr fontId="2" type="noConversion"/>
  </si>
  <si>
    <t>심신의 안정과 즐거움을 가지게 하여 정서적 안정을 도모</t>
    <phoneticPr fontId="2" type="noConversion"/>
  </si>
  <si>
    <t>이용어르신 간의 친목을 도모하며 정서적으로
만족</t>
    <phoneticPr fontId="2" type="noConversion"/>
  </si>
  <si>
    <t xml:space="preserve">센터와의 공동체적
유대감 강화 및 어르신
상호간의 친목을 도모 </t>
    <phoneticPr fontId="2" type="noConversion"/>
  </si>
  <si>
    <t>야외나들이</t>
    <phoneticPr fontId="2" type="noConversion"/>
  </si>
  <si>
    <t>영화관람</t>
    <phoneticPr fontId="2" type="noConversion"/>
  </si>
  <si>
    <t>영화관람을 통해
현대사회의 흐름을 인식
할 수 있으며 일상에서의 무력감과 지루함 해소</t>
    <phoneticPr fontId="2" type="noConversion"/>
  </si>
  <si>
    <t>복지연계
공예활동  (특화활동)</t>
    <phoneticPr fontId="2" type="noConversion"/>
  </si>
  <si>
    <t>① 내용 : 복지관 꿈 제작소와 연계하여 공예활동 등
            프로그램을 활용한다                                      .② 대상: 센터 이용어르신
③ 인원 : 33명X월1회X12개월=396명
④ 시기 : 월1회</t>
    <phoneticPr fontId="2" type="noConversion"/>
  </si>
  <si>
    <t>병설기관의 특성을 살린 연계사업을 통하여
어르신들의 잔존능력
유지</t>
    <phoneticPr fontId="2" type="noConversion"/>
  </si>
  <si>
    <t>사회적응  활동         (특화활동)</t>
    <phoneticPr fontId="2" type="noConversion"/>
  </si>
  <si>
    <t>① 내용 :외출의 기회를 드리고 외부활동, 체험을 통해 사회                                                             성향상에 도움을 드린다.                                                       ② 대상: 센터 이용어르신
③ 인원 : 7명X월1회X12개월=84명
④ 시기 : 월1회</t>
    <phoneticPr fontId="2" type="noConversion"/>
  </si>
  <si>
    <t>다양하고 새로운 생활을 통해 어르신들의 기분전환 및 사회성 향상을 도움</t>
    <phoneticPr fontId="2" type="noConversion"/>
  </si>
  <si>
    <t>① 내용 : 지역사회 내 개인, 단체, 기업 등 자원 개발을
           통한 자원봉사 관리.  
② 대상: 지역사회 유관기관 및 전문봉사 자원 
③ 인원 : 2명X12개월=24명
④ 시기 : 연중</t>
    <phoneticPr fontId="2" type="noConversion"/>
  </si>
  <si>
    <t>센터의 인식 및 이용률을 높이고 서비스에 필요한 지역 자원 등을
효과적으로 확보하여
지역주민의 참여 활성화</t>
    <phoneticPr fontId="2" type="noConversion"/>
  </si>
  <si>
    <t>운영위원회</t>
    <phoneticPr fontId="2" type="noConversion"/>
  </si>
  <si>
    <t>사업의 객관적 평가를 
통해 사업의 안전성과
투명성 확보</t>
    <phoneticPr fontId="2" type="noConversion"/>
  </si>
  <si>
    <t>① 내용 : 이용시설에 대한 자체 틀을 만들어 이용자와
            보호자들의 만족도 조사를 실시한다.
② 대상: 센터이용 어르신 및 보호자  
③ 인원 : 만족도조사 33명X연2회=66명
④ 시기 : 연 2회(1월,7월)</t>
    <phoneticPr fontId="2" type="noConversion"/>
  </si>
  <si>
    <t xml:space="preserve">① 내용 : 지역내 센터활동 소개를 통해 지역 어르신들의
           이용편의도모, 센터활성화에 기여한다. 
② 대상: 센터이용 어르신 및 보호자  
③ 시기 : 연 1회 </t>
    <phoneticPr fontId="2" type="noConversion"/>
  </si>
  <si>
    <t>일용잡급</t>
    <phoneticPr fontId="8" type="noConversion"/>
  </si>
  <si>
    <t>2016년 예산                       
(A)</t>
    <phoneticPr fontId="8" type="noConversion"/>
  </si>
  <si>
    <t>자원봉사교통비(저녁설거지봉사) 
150,000×2명×12개월=3,600,000
자원봉사자 다과물품 200,000×12개월=2,400,000</t>
    <phoneticPr fontId="2" type="noConversion"/>
  </si>
  <si>
    <t>2017년 예산                       
(B)</t>
    <phoneticPr fontId="8" type="noConversion"/>
  </si>
  <si>
    <t>2016년 예산
(A)</t>
    <phoneticPr fontId="2" type="noConversion"/>
  </si>
  <si>
    <t>2017년 예산
(B)</t>
    <phoneticPr fontId="2" type="noConversion"/>
  </si>
  <si>
    <t>이용자비용
(본인부담금)</t>
    <phoneticPr fontId="2" type="noConversion"/>
  </si>
  <si>
    <t>이용자비용
(식재료비)</t>
    <phoneticPr fontId="2" type="noConversion"/>
  </si>
  <si>
    <t>2017년 예산
(B)</t>
    <phoneticPr fontId="2" type="noConversion"/>
  </si>
  <si>
    <t>2016년 예산
(A)</t>
    <phoneticPr fontId="2" type="noConversion"/>
  </si>
  <si>
    <t>운영위원회 회의비  1,000,000</t>
    <phoneticPr fontId="2" type="noConversion"/>
  </si>
  <si>
    <t xml:space="preserve"> ①내용 : 본 센터에 입소하여 이용 중인 어르신 및
            보호자의 욕구 및 고충을 사정하고 파악하여
            적합한 맞춤형 서비스 목표를 수립
 ②대상 : 센터 이용 어르신 및 보호자
 ③인원 : 32명×4회=128명
 ④시기 : 분기별</t>
    <phoneticPr fontId="2" type="noConversion"/>
  </si>
  <si>
    <t xml:space="preserve"> ① 내용 : 입소하여 이용 중인 어르신들의 초기상담 후
             6개월 이내 영역별 사 정 척도를 이용하여 
             재사정 실시함으로 개별서비스계획에 반영 및 
             문제발생에 따른 사례회의 진행
 ② 대상 : 센터 이용 어르신 
 ③ 인원 : 32명X연2회=64명
 ④ 시기 : 연중</t>
    <phoneticPr fontId="2" type="noConversion"/>
  </si>
  <si>
    <t xml:space="preserve"> ① 내용 : 균형 잡힌 식단에 의한 계절별 영양식 제공 및 건      
              강상태에 맞는 음식을 제공함으로서 어르신의                                                                                                                                                                                                                           건강관리를도모한다.                                                  ② 대상 : 센터 이용 어르신                                        ③ 인원 : (평일 중식) 32명X21일X1회X12개월= 8,064명
            (평일 석식) 12명X21일X1회X12개월=3,024명
            (토요 중식) 12명X4주X1회X12개월=576명
            (평일 간식) 32명X2회X21일X12개월=16,128명
            (토요 간식) 12명X4주X2회X12개월=1,152명
 ④  시기 : 연중</t>
    <phoneticPr fontId="2" type="noConversion"/>
  </si>
  <si>
    <t>① 내용 : 센터 내 어르신들의 일상생활에 필요한 용품을
            구입함으로써 편리한 센터 생활을 도모한다.
 ② 대상 : 센터 이용 어르신 
 ③ 인원 : 32명x12개월=384명
 ④  시기 : 월1회</t>
    <phoneticPr fontId="2" type="noConversion"/>
  </si>
  <si>
    <t>① 내용: 주기적으로 체온, 혈압, 혈당을 측정하여
          어르신의 상태를 파악한다.
② 대상: 센터 이용 어르신 
③ 인원 : 32명X20일X12개월= 7,680명 
④ 시기 : 매일/혈당 주1회</t>
    <phoneticPr fontId="2" type="noConversion"/>
  </si>
  <si>
    <t>① 내용 : 어르신들의 다양한 교육활동에 필요한 교재,
            활동재료를 구입한다.  
② 대상: 센터 이용어르신 보호자
③ 인원 : 32명X8회X12개월 = 3,072명
④ 시기 : 주 1~2회</t>
    <phoneticPr fontId="2" type="noConversion"/>
  </si>
  <si>
    <t>① 내용 : 월1회 이상 가정통신문을 발송하여 어르신의 
            강상태 및 센터정보를 안내한다.  
② 대상: 센터 이용어르신 보호자
③ 인원 : 32명X12개월 = 384명
④ 시기 : 월1회</t>
    <phoneticPr fontId="2" type="noConversion"/>
  </si>
  <si>
    <t>① 내용 : 센터이용어르신 보호자와의 정기상담 및 
            개별상담
② 대상: 센터 이용어르신 보호자
③ 인원 :32명X4회=128명 
④ 시기 : 수시</t>
    <phoneticPr fontId="2" type="noConversion"/>
  </si>
  <si>
    <t>① 내용 : 다양한 치료기구를 이용하여 근육 및
            관절을 풀어준다.
② 대상: 센터 이용어르신
③ 인원 : 32명X1회X15일X12개월=5,760명
④ 시기 : 격일</t>
    <phoneticPr fontId="2" type="noConversion"/>
  </si>
  <si>
    <t>① 내용 : 다양한 스트레칭을 통하여 신체기능 향상에
            도움을 드린다.
② 대상: 센터 이용어르신
③ 인원 : 32명X주1회X4주X12개월=1,536명
④ 시기 : 주1회</t>
    <phoneticPr fontId="2" type="noConversion"/>
  </si>
  <si>
    <t>① 내용 : 청각적 자극을 통해 인지기능 향상 주의력 향상,
            소근육 운동을 증가시킨다. 
② 대상: 센터 이용어르신
③ 인원 : 32명X주1회X4주X12개월=1.536회
④ 시기 : 주1회</t>
    <phoneticPr fontId="2" type="noConversion"/>
  </si>
  <si>
    <t>① 내용 : 손을 자극하여 인지기능 향상 주의력 향상,
            소근육 운동을 증가시킨다. 
② 대상: 센터 이용어르신
③ 인원 : 32명X주1회X4주X12개월=1.536회
④ 시기 : 주1회</t>
    <phoneticPr fontId="2" type="noConversion"/>
  </si>
  <si>
    <t>① 내용 : 여러 가지 교구들을 활동하여 무료함 및 지루함
            해소와 잔존능력 유지를 한다
② 대상: 센터 이용어르신
③ 인원 : 32명X월2회X12개월=768명
④ 시기 : 월2회</t>
    <phoneticPr fontId="2" type="noConversion"/>
  </si>
  <si>
    <t>① 내용 : 웃음을 통한 스트레스 해소 및 건강을 유지하도록
            웃음 호흡,  스트레칭 등 활동을 한다. 
② 대상: 센터 이용어르신
③ 인원 : 32명X주1회X4주X12개월=1.536회
④ 시기 : 주1회</t>
    <phoneticPr fontId="2" type="noConversion"/>
  </si>
  <si>
    <t>① 내용 : 그리기,물감,색종이 등 다양한 활동을 통해
            작품을 만든다.
② 대상: 센터 이용어르신
③ 인원 : 32명X주1회X4주X12개월=1.536회
④ 시기 : 주1회</t>
    <phoneticPr fontId="2" type="noConversion"/>
  </si>
  <si>
    <t>① 내용 : 기억력을 되살리고 상실의존에서 벗어나 성취감을 
             느끼게한다.                                                  ② 대상: 센터 이용어르신
③ 인원 : 32명X월1회X12개월=384명
④ 시기 : 월1회</t>
    <phoneticPr fontId="2" type="noConversion"/>
  </si>
  <si>
    <t>① 내용 : 식물을 이용한 신체적인 건강증진 및 정서적인
           안정과 인지기능을 향상 시킨다.
② 대상: 센터 이용어르신
③ 인원 : 32명X월1회X12개월=384명
④ 시기 : 월1회</t>
    <phoneticPr fontId="2" type="noConversion"/>
  </si>
  <si>
    <t>① 내용 : 노래방기기를 이용하여 흥겨운 노래를 즐긴다. 
② 대상: 센터 이용어르신
③ 인원 : 32명X주2회X4주X12개월=3,072명
④ 시기 : 주2회</t>
    <phoneticPr fontId="2" type="noConversion"/>
  </si>
  <si>
    <t>① 내용 : 현재, 과거 등 일상적인 이야기들을 나누며 과거를 
             회상하고 현재 상황을 올바르게 인식하도록 한다.② 대상: 센터 이용어르신
③ 인원 : 32명X주1회X4주X12개월=1.536회
④ 시기 : 주1회</t>
    <phoneticPr fontId="2" type="noConversion"/>
  </si>
  <si>
    <t>① 내용 : 다양한 도구와 재료를 통해 촉각을 자극하며 자기
             표현력과 소근육 발달을 돕는다.                      ② 대상: 센터 이용어르신
③ 인원 : 32명X1회X12개월=384명
④ 시기 : 월1회</t>
    <phoneticPr fontId="2" type="noConversion"/>
  </si>
  <si>
    <t>① 내용 : 근력강화 및 스트레칭을 하여 심신의 안정으로 육 
             체적, 정신적인 건강을 드린다.                           ② 대상: 센터 이용어르신
③ 인원 : 32명X주1회X4주X12개월=1.536회
④ 시기 : 주1회</t>
    <phoneticPr fontId="2" type="noConversion"/>
  </si>
  <si>
    <t>① 내용 : 전문노래강사를 통해 다양한 곡을 배우고 불려보
             는 시간을 갖는다.                                          ② 대상: 센터 이용어르신
③ 인원 : 32명X주1회X4주X12개월=1.536명
④ 시기 : 주1회</t>
    <phoneticPr fontId="2" type="noConversion"/>
  </si>
  <si>
    <t>① 내용 : 공연단에 노래공연을 듣고 음악으로 심리적 
            안정을 찾는다.
② 대상: 센터 이용어르신
③ 인원 : 32명X주1회X4주X12개월=1.536회
④ 시기 : 주1회</t>
    <phoneticPr fontId="2" type="noConversion"/>
  </si>
  <si>
    <t>① 내용 : 분기별 어르신들의 생신을 함께 축하한다. 
② 대상: 센터 이용어르신
③ 인원 : 32명
④ 시기 : 분기별 1회</t>
    <phoneticPr fontId="2" type="noConversion"/>
  </si>
  <si>
    <t>① 내용 : 명절을 기억하고 의미 이해, 명절놀이를
            진행한다. 
② 대상: 센터 이용어르신
③ 인원 : 32명X2회= 64명
④ 시기 : 연 2회,설날·추석</t>
    <phoneticPr fontId="2" type="noConversion"/>
  </si>
  <si>
    <t>① 내용 : 어르신공경, 축하, 존경의 의미를 전한다.
② 대상: 센터 이용어르신
③ 인원 : 32명X1회= 32명
④ 시기 : 연 １회</t>
    <phoneticPr fontId="2" type="noConversion"/>
  </si>
  <si>
    <t>① 내용 : 공경하고 감사하는 마음을 전한다.
② 대상: 센터 이용어르신
③ 인원 : 32명X1회= 32명
④ 시기 : 연 １회</t>
    <phoneticPr fontId="2" type="noConversion"/>
  </si>
  <si>
    <t>① 내용 : 성탄절 행사를 통해 관계향상을 도모한다.
② 대상: 센터 이용어르신
③ 인원 : 32명X1회= 32명
④ 시기 : 연 １회</t>
    <phoneticPr fontId="2" type="noConversion"/>
  </si>
  <si>
    <t>① 내용 : 어르신들과 함께 한 해를 마무리 한다. 
② 대상: 센터 이용어르신
③ 인원 : 32명X1회= 32명
④ 시기 : 연 １회</t>
    <phoneticPr fontId="2" type="noConversion"/>
  </si>
  <si>
    <t>① 내용 : 무료한 일상과 답답한 실내 생활을 벗어나 외부활                                                   동, 체험을 통해 활력증진, 사회성향상에 도움을 드린다.
② 대상: 센터 이용어르신
③ 인원 : 32명X2회= 64명
④ 시기 : 연2회, 봄·가을</t>
    <phoneticPr fontId="2" type="noConversion"/>
  </si>
  <si>
    <t>공기청정기, 생활실블라인드</t>
    <phoneticPr fontId="2" type="noConversion"/>
  </si>
  <si>
    <t xml:space="preserve">인지기능 향상사업비
웃음치료강사비 1회X4주X12개월X45,000=2,160,000
미술치료강사비 1회X4주X12개월X30,000=1,440,000
원예활동강사비 1회X12개월X30,000=360,000
노래교실강사비 1회X4주X12개월X20,000=960,000
회상활동강사비 1회X4주X12개월X30,000=1,440,000
가요교실강사비 1회X4주X12개월X30,000=1,440,000
색소폰교실강사비1회X4일X12개월X50,000=2,400,000
메아리공연 1회X12개월X50,000=600,000
레크레이션강사비 1회X4주X12개월X45,000=2,160,000
</t>
    <phoneticPr fontId="2" type="noConversion"/>
  </si>
  <si>
    <t>특화사업(영화관람,복지관연계 공예활동), 야외나들이 
영화관람 10명X6회X2,000원=120,000
공예활동 재료비(특화활동)100,000X12개월=1,200,000
공예활동 강사비(특화활동)1회X12개월X30,000=360,000
야외나들이 1,000,000 X2회 =2,000,000
사회적응프로그램(특화활동) 50,000X12개월=600,000</t>
    <phoneticPr fontId="2" type="noConversion"/>
  </si>
  <si>
    <t>ㅇ식재료비:
(중식) 3,000x21일x32명x12개월=24,192,000
(간식) 1,000x21일x32명x12개월=8,064,000
(석식) 3000x21일x12명x12개월=9,072,000
(토요일) 4,000x4일x10명x12개월=1,920,000</t>
    <phoneticPr fontId="2" type="noConversion"/>
  </si>
  <si>
    <r>
      <rPr>
        <sz val="8"/>
        <color indexed="8"/>
        <rFont val="맑은 고딕"/>
        <family val="3"/>
        <charset val="129"/>
        <scheme val="minor"/>
      </rPr>
      <t>ㅇ1인월평균 760,000x32명x12개월=291,840,000</t>
    </r>
    <r>
      <rPr>
        <sz val="9"/>
        <color indexed="8"/>
        <rFont val="맑은 고딕"/>
        <family val="3"/>
        <charset val="129"/>
        <scheme val="minor"/>
      </rPr>
      <t xml:space="preserve">               
</t>
    </r>
    <phoneticPr fontId="2" type="noConversion"/>
  </si>
  <si>
    <t>ㅇ본인부담: 1인월평균 120,000x32명x12개월=46,080,000</t>
    <phoneticPr fontId="2" type="noConversion"/>
  </si>
  <si>
    <t>신체재활사업비
밴드체조강사비 1회X4주X12개월X30,000=1,440,000
건강체조강사비 1회X4주X12개월X30,000=1,440,000
교재교구구입비 500,000
물리치료물품구입비 500,000</t>
    <phoneticPr fontId="2" type="noConversion"/>
  </si>
  <si>
    <t>가족간담회. 보호자교육
50,000X4회=200,000</t>
    <phoneticPr fontId="2" type="noConversion"/>
  </si>
  <si>
    <t>생계비(어르신 중,석식 및 간식비)
(평일 중식) 32명X21일X1회X12개월X3,000원=24,192,000
(평일 석식) 12명X21일X1회X12개월X3,000원=9,072,000
(토요 중식) 10명X4주X1회X12개월X3,000원=1440,000
(평일 간식) 32명X2회X21일X12개월X500원=8,064,000
(토요 간식) 10명X2회X4일X12개월X500원=480,000</t>
    <phoneticPr fontId="2" type="noConversion"/>
  </si>
  <si>
    <t>일용잡급: 200,000</t>
    <phoneticPr fontId="2" type="noConversion"/>
  </si>
  <si>
    <t>직원피복비 500,000×1회=500,000
직원명절선물 450,000×2회=900,000 
회식비 500,000×2회=1,000,000
직원여름휴가비 100,000×13명=1,300,000
독감예방 20,000×13명=260,000
직원포상 100,000×3명×2회=600,000
경조사비 300,000</t>
    <phoneticPr fontId="2" type="noConversion"/>
  </si>
  <si>
    <t>정서지원특별사업비
생신잔치 200,000X4회=800,000
명절행사 200,000X2회=400,000
어버이날 200,000X1회=200,000
노인의날 100,000X1회=100,000
성탄행사 200,000X1회=200,000
송년행사 600,000X1회=600,000</t>
    <phoneticPr fontId="2" type="noConversion"/>
  </si>
  <si>
    <t>소     계</t>
    <phoneticPr fontId="2" type="noConversion"/>
  </si>
  <si>
    <t>미술치료재료비 30,000X12개월=360,000
요리활동재료비 70,000X12개월=840,000
원예활동재료비 165,000X1회X12개월=1,980,000
공작활동재료비 50,000X1회X12개월=600,000</t>
    <phoneticPr fontId="2" type="noConversion"/>
  </si>
  <si>
    <t>색소폰교실</t>
    <phoneticPr fontId="2" type="noConversion"/>
  </si>
  <si>
    <t>① 내용 : 글을 따라 쓰며 손에 힘을 기르고 주기적으로
            읽으며 글자를 기억하도록 한다.  
② 대상: 센터 이용어르신
③ 인원 : 32명X주1회X4주X12개월=1.536회
④ 시기 : 주1회</t>
    <phoneticPr fontId="2" type="noConversion"/>
  </si>
  <si>
    <t>① 내용 : 악기연주에 맞춰 노래도 부르며 연주 감상하여
            심리적 안정을 찾는다.
② 대상: 센터 이용어르신
③ 인원 : 10명X주1회X4주X12개월=480회
④ 시기 : 주1회</t>
    <phoneticPr fontId="2" type="noConversion"/>
  </si>
  <si>
    <t>스트레스 해소 및
정서적 안정감</t>
    <phoneticPr fontId="2" type="noConversion"/>
  </si>
  <si>
    <t>레크레이션</t>
    <phoneticPr fontId="2" type="noConversion"/>
  </si>
  <si>
    <t>구립화원데이케어센터 2017년 예산(안) 총괄표</t>
    <phoneticPr fontId="2" type="noConversion"/>
  </si>
  <si>
    <t>① 내용 : 레크레이션을 통해 스트레스 해소 및 건강을
            유지하고 생활에 활력을 증가시킨다.
② 대상: 센터 이용어르신
③ 인원 : 32명X주1회X4주X12개월=1.536회
④ 시기 : 주1회</t>
    <phoneticPr fontId="2" type="noConversion"/>
  </si>
  <si>
    <t>구립화원데이케어센터 2017년 예산(안)</t>
    <phoneticPr fontId="2" type="noConversion"/>
  </si>
  <si>
    <t>적극적 이고 긍정적인
사고로 심리적 자존감
향상 도모</t>
    <phoneticPr fontId="2" type="noConversion"/>
  </si>
  <si>
    <t>기관 방문비 50,000x4회=200,000
유관기관 명절선물 300,000×2회=600,000</t>
    <phoneticPr fontId="2" type="noConversion"/>
  </si>
  <si>
    <t>제세공과금 650,000×12개월=7,800,000</t>
    <phoneticPr fontId="2" type="noConversion"/>
  </si>
  <si>
    <t>차량주유비 700,000×12개월=8,400,000
수리유지비 400,000×4대=1,600,000</t>
    <phoneticPr fontId="2" type="noConversion"/>
  </si>
  <si>
    <t>수용기관경비(어르신용품 구입)
200,000×12개월=2,400,00</t>
    <phoneticPr fontId="2" type="noConversion"/>
  </si>
  <si>
    <t>사무용품 및 프린트임대료
300,000×12개월=3,600,000
정수기렌탈비용 20,000×12개월=240,000</t>
    <phoneticPr fontId="2" type="noConversion"/>
  </si>
  <si>
    <t>의료비(어르신 의료용품 및 병원비) 100,000</t>
    <phoneticPr fontId="2" type="noConversion"/>
  </si>
  <si>
    <t xml:space="preserve">복지관 공공요금대비 25% </t>
    <phoneticPr fontId="2" type="noConversion"/>
  </si>
  <si>
    <t>공공요금 2,000,000×12개월=24,000,000</t>
    <phoneticPr fontId="2" type="noConversion"/>
  </si>
  <si>
    <t>ㅇ센터장: 2,095,000×2개월=4,190,000                 
             2,140,000×10개월=21,400,000  
ㅇ사회복지사: 1,399,000×6개월=8,394,000
                   1,430,000×6개월=8,580,000
ㅇ사무원: 1,291,000×12개월=15,492,000
ㅇ간호조무사: 1,400,000×12개월=16,800,000
ㅇ요양보호사: 1,260,000×12개월×5명=75,600,000
                   560,000×12개월×2명=13,440,000</t>
    <phoneticPr fontId="2" type="noConversion"/>
  </si>
  <si>
    <t xml:space="preserve">
ㅇ기말수당
센터장: 2,110,000×1개월=2,110,000
          2,140,000×3개월=6,420,000
사회복지사:1,399,000×2개월=2,798,000
                1,430,000×2개월=2,860,000
사무원:1,291,000×4개월=5,164,000
ㅇ가족수당
센터장: 120,000×12개월=1,440,000
사회복지사: 40,000×12개월=480,000
ㅇ명절휴가비
센터장: 2,095,000×60%=1,257,000
          2,140,000×60%=1,284,000
사회복지사: 1,399,000×60%=839,400
                1,430,000×60%=858,000
사무원: 1,291,000×60%×2개월=1,549,200
간호조무사: 500,000×2개월=1,000,000
요양보호사: 500,000×2개월×5명=5,000,000
                250,000×2개월×2명=1,000,000
ㅇ관리자수당: 200,000×12개월=2,400,000
ㅇ직책수당: 300,000×12개월=3,600,000
                100,000×12개월=1,200,000
                100,000×12개월=1,200,000
                100,000×12개월=1,200,000
                100,000×12개월=1,200,000
                 50,000×12개월=600,000
ㅇ처우개선비: 100,000×12개월×5명=6,000,000
                   50,000×12개월×2명=1,200,000
ㅇ근속수당: 간호조무사: 30,000×8개월=240,000
                요양보호사: 120,000×12개월=1,440,000
                                120,000×4개월=480,000
                                150,000×8개월=1,200,000
                                30,000×4개월=120,000
                                60,000×8개월=480,000
                                30,000×10개월=300,000
                                60,000×2개월=120,000
                                30,000×3개월=90,000
                                45,000×9개월=405,000
                                30,000×5개월=150,000
                                45,000×7개월=315,000
ㅇ급식비: 100,000×12개월×3명=3,600,000
              60,000×12개월×7명=5,040,000
ㅇ연장근로수당: 400,000×12개월=4,800,000
   토요업무비: 800,000×12개월=9,600,000
</t>
    <phoneticPr fontId="2" type="noConversion"/>
  </si>
  <si>
    <t>퇴직적립금:
총급여 243,735,600 /12</t>
    <phoneticPr fontId="2" type="noConversion"/>
  </si>
  <si>
    <t>국민연금:
243,735,600×4.5%=11,532,938</t>
    <phoneticPr fontId="2" type="noConversion"/>
  </si>
  <si>
    <t>건강보험:
243,735,600×2.9%=7,432,338</t>
    <phoneticPr fontId="2" type="noConversion"/>
  </si>
  <si>
    <t>고용보험:
243,735,600×1.5%=3,844,313</t>
    <phoneticPr fontId="2" type="noConversion"/>
  </si>
  <si>
    <t>산재보험:
243,735,600×0.78%=1,999,043</t>
    <phoneticPr fontId="2" type="noConversion"/>
  </si>
  <si>
    <t>장기요양보험:
7,068,330×6.55%=486,818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</si>
</sst>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#,##0_);[Red]\(#,##0\)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15"/>
      <color rgb="FF000000"/>
      <name val="바탕"/>
      <family val="1"/>
      <charset val="129"/>
    </font>
    <font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90">
    <xf numFmtId="0" fontId="0" fillId="0" borderId="0" xfId="0">
      <alignment vertical="center"/>
    </xf>
    <xf numFmtId="41" fontId="3" fillId="0" borderId="1" xfId="1" applyFont="1" applyBorder="1" applyAlignment="1">
      <alignment horizontal="right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1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41" fontId="3" fillId="0" borderId="0" xfId="1" applyFont="1" applyBorder="1" applyAlignment="1">
      <alignment horizontal="right"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1" fontId="3" fillId="0" borderId="9" xfId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1" fontId="11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1" fontId="14" fillId="0" borderId="1" xfId="1" applyFon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horizontal="center" vertical="center" wrapText="1"/>
    </xf>
    <xf numFmtId="0" fontId="17" fillId="0" borderId="15" xfId="2" applyFont="1" applyFill="1" applyBorder="1" applyAlignment="1">
      <alignment horizontal="center" vertical="center" wrapText="1"/>
    </xf>
    <xf numFmtId="41" fontId="12" fillId="0" borderId="1" xfId="4" applyNumberFormat="1" applyFont="1" applyBorder="1" applyAlignment="1">
      <alignment horizontal="right" vertical="center" wrapText="1"/>
    </xf>
    <xf numFmtId="177" fontId="11" fillId="0" borderId="1" xfId="2" applyNumberFormat="1" applyFont="1" applyBorder="1" applyAlignment="1">
      <alignment horizontal="center" vertical="center" wrapText="1"/>
    </xf>
    <xf numFmtId="41" fontId="13" fillId="0" borderId="1" xfId="1" applyFont="1" applyBorder="1" applyAlignment="1">
      <alignment vertical="center"/>
    </xf>
    <xf numFmtId="41" fontId="12" fillId="0" borderId="1" xfId="4" applyFont="1" applyBorder="1" applyAlignment="1">
      <alignment vertical="center"/>
    </xf>
    <xf numFmtId="41" fontId="13" fillId="3" borderId="1" xfId="1" applyFont="1" applyFill="1" applyBorder="1" applyAlignment="1">
      <alignment vertical="center"/>
    </xf>
    <xf numFmtId="41" fontId="13" fillId="0" borderId="1" xfId="1" applyFont="1" applyFill="1" applyBorder="1" applyAlignment="1">
      <alignment vertical="center"/>
    </xf>
    <xf numFmtId="41" fontId="12" fillId="0" borderId="1" xfId="1" applyFont="1" applyBorder="1" applyAlignment="1">
      <alignment vertical="center"/>
    </xf>
    <xf numFmtId="41" fontId="12" fillId="0" borderId="1" xfId="1" applyFont="1" applyFill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176" fontId="15" fillId="3" borderId="27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vertical="center" wrapText="1"/>
    </xf>
    <xf numFmtId="176" fontId="15" fillId="0" borderId="27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15" xfId="0" applyFont="1" applyBorder="1" applyAlignment="1">
      <alignment vertical="center"/>
    </xf>
    <xf numFmtId="0" fontId="15" fillId="2" borderId="15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176" fontId="15" fillId="3" borderId="15" xfId="0" applyNumberFormat="1" applyFont="1" applyFill="1" applyBorder="1" applyAlignment="1">
      <alignment horizontal="center" vertical="center" wrapText="1"/>
    </xf>
    <xf numFmtId="0" fontId="12" fillId="0" borderId="14" xfId="2" applyFont="1" applyFill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41" fontId="3" fillId="0" borderId="15" xfId="1" applyFont="1" applyBorder="1">
      <alignment vertical="center"/>
    </xf>
    <xf numFmtId="41" fontId="13" fillId="0" borderId="1" xfId="0" applyNumberFormat="1" applyFont="1" applyFill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41" fontId="13" fillId="0" borderId="1" xfId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41" fontId="12" fillId="0" borderId="1" xfId="4" applyNumberFormat="1" applyFont="1" applyFill="1" applyBorder="1" applyAlignment="1">
      <alignment horizontal="right" vertical="center" wrapText="1"/>
    </xf>
    <xf numFmtId="41" fontId="3" fillId="3" borderId="1" xfId="1" applyFont="1" applyFill="1" applyBorder="1" applyAlignment="1">
      <alignment horizontal="center" vertical="center"/>
    </xf>
    <xf numFmtId="41" fontId="12" fillId="3" borderId="1" xfId="4" applyFont="1" applyFill="1" applyBorder="1" applyAlignment="1">
      <alignment vertical="center"/>
    </xf>
    <xf numFmtId="41" fontId="3" fillId="3" borderId="15" xfId="1" applyFont="1" applyFill="1" applyBorder="1">
      <alignment vertical="center"/>
    </xf>
    <xf numFmtId="41" fontId="27" fillId="4" borderId="1" xfId="1" applyFont="1" applyFill="1" applyBorder="1" applyAlignment="1">
      <alignment horizontal="right" vertical="center"/>
    </xf>
    <xf numFmtId="41" fontId="3" fillId="4" borderId="1" xfId="1" applyFont="1" applyFill="1" applyBorder="1" applyAlignment="1">
      <alignment horizontal="right" vertical="center"/>
    </xf>
    <xf numFmtId="41" fontId="3" fillId="4" borderId="1" xfId="0" applyNumberFormat="1" applyFont="1" applyFill="1" applyBorder="1" applyAlignment="1">
      <alignment horizontal="center" vertical="center"/>
    </xf>
    <xf numFmtId="41" fontId="3" fillId="4" borderId="1" xfId="1" applyFont="1" applyFill="1" applyBorder="1" applyAlignment="1">
      <alignment horizontal="center" vertical="center"/>
    </xf>
    <xf numFmtId="41" fontId="3" fillId="4" borderId="1" xfId="0" applyNumberFormat="1" applyFont="1" applyFill="1" applyBorder="1">
      <alignment vertical="center"/>
    </xf>
    <xf numFmtId="41" fontId="3" fillId="4" borderId="15" xfId="1" applyFont="1" applyFill="1" applyBorder="1">
      <alignment vertical="center"/>
    </xf>
    <xf numFmtId="41" fontId="16" fillId="4" borderId="1" xfId="1" applyFont="1" applyFill="1" applyBorder="1" applyAlignment="1">
      <alignment horizontal="center" vertical="center"/>
    </xf>
    <xf numFmtId="41" fontId="7" fillId="4" borderId="1" xfId="0" applyNumberFormat="1" applyFont="1" applyFill="1" applyBorder="1" applyAlignment="1">
      <alignment horizontal="center" vertical="center" wrapText="1"/>
    </xf>
    <xf numFmtId="41" fontId="9" fillId="4" borderId="1" xfId="4" applyNumberFormat="1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/>
    </xf>
    <xf numFmtId="0" fontId="17" fillId="4" borderId="15" xfId="2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177" fontId="13" fillId="4" borderId="1" xfId="0" applyNumberFormat="1" applyFont="1" applyFill="1" applyBorder="1" applyAlignment="1">
      <alignment vertical="center" wrapText="1"/>
    </xf>
    <xf numFmtId="0" fontId="13" fillId="4" borderId="15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horizontal="center" vertical="center"/>
    </xf>
    <xf numFmtId="177" fontId="12" fillId="4" borderId="1" xfId="0" applyNumberFormat="1" applyFont="1" applyFill="1" applyBorder="1" applyAlignment="1">
      <alignment vertical="center" wrapText="1"/>
    </xf>
    <xf numFmtId="0" fontId="12" fillId="4" borderId="15" xfId="0" applyFont="1" applyFill="1" applyBorder="1" applyAlignment="1">
      <alignment vertical="center" wrapText="1"/>
    </xf>
    <xf numFmtId="176" fontId="12" fillId="4" borderId="27" xfId="0" applyNumberFormat="1" applyFont="1" applyFill="1" applyBorder="1" applyAlignment="1">
      <alignment horizontal="center" vertical="center" wrapText="1"/>
    </xf>
    <xf numFmtId="176" fontId="12" fillId="4" borderId="1" xfId="0" applyNumberFormat="1" applyFont="1" applyFill="1" applyBorder="1" applyAlignment="1">
      <alignment vertical="center" wrapText="1"/>
    </xf>
    <xf numFmtId="176" fontId="12" fillId="4" borderId="15" xfId="0" applyNumberFormat="1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vertical="center" wrapText="1"/>
    </xf>
    <xf numFmtId="41" fontId="13" fillId="4" borderId="1" xfId="1" applyFont="1" applyFill="1" applyBorder="1" applyAlignment="1">
      <alignment vertical="center" wrapText="1"/>
    </xf>
    <xf numFmtId="41" fontId="13" fillId="4" borderId="1" xfId="1" applyFont="1" applyFill="1" applyBorder="1" applyAlignment="1">
      <alignment vertical="center"/>
    </xf>
    <xf numFmtId="41" fontId="12" fillId="4" borderId="1" xfId="1" applyFont="1" applyFill="1" applyBorder="1" applyAlignment="1">
      <alignment vertical="center"/>
    </xf>
    <xf numFmtId="41" fontId="12" fillId="4" borderId="1" xfId="4" applyFont="1" applyFill="1" applyBorder="1" applyAlignment="1">
      <alignment vertical="center"/>
    </xf>
    <xf numFmtId="41" fontId="13" fillId="4" borderId="1" xfId="1" applyFont="1" applyFill="1" applyBorder="1" applyAlignment="1">
      <alignment horizontal="right" vertical="center" wrapText="1"/>
    </xf>
    <xf numFmtId="0" fontId="12" fillId="4" borderId="15" xfId="0" applyFont="1" applyFill="1" applyBorder="1" applyAlignment="1">
      <alignment vertical="center"/>
    </xf>
    <xf numFmtId="41" fontId="7" fillId="4" borderId="23" xfId="1" applyFont="1" applyFill="1" applyBorder="1" applyAlignment="1">
      <alignment vertical="center"/>
    </xf>
    <xf numFmtId="41" fontId="9" fillId="4" borderId="23" xfId="1" applyFont="1" applyFill="1" applyBorder="1" applyAlignment="1">
      <alignment vertical="center"/>
    </xf>
    <xf numFmtId="41" fontId="9" fillId="4" borderId="23" xfId="4" applyFont="1" applyFill="1" applyBorder="1" applyAlignment="1">
      <alignment vertical="center"/>
    </xf>
    <xf numFmtId="0" fontId="17" fillId="4" borderId="24" xfId="2" applyFont="1" applyFill="1" applyBorder="1" applyAlignment="1">
      <alignment vertical="center"/>
    </xf>
    <xf numFmtId="0" fontId="0" fillId="0" borderId="0" xfId="0" applyAlignment="1">
      <alignment vertical="center"/>
    </xf>
    <xf numFmtId="9" fontId="15" fillId="0" borderId="15" xfId="0" applyNumberFormat="1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8" fillId="0" borderId="0" xfId="0" applyFont="1">
      <alignment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41" xfId="0" applyFont="1" applyFill="1" applyBorder="1" applyAlignment="1">
      <alignment horizontal="center" vertical="center"/>
    </xf>
    <xf numFmtId="41" fontId="26" fillId="0" borderId="43" xfId="0" applyNumberFormat="1" applyFont="1" applyFill="1" applyBorder="1" applyAlignment="1">
      <alignment horizontal="center" vertical="center"/>
    </xf>
    <xf numFmtId="41" fontId="26" fillId="0" borderId="44" xfId="0" applyNumberFormat="1" applyFont="1" applyFill="1" applyBorder="1" applyAlignment="1">
      <alignment horizontal="center" vertical="center"/>
    </xf>
    <xf numFmtId="0" fontId="26" fillId="0" borderId="70" xfId="0" applyFont="1" applyFill="1" applyBorder="1" applyAlignment="1">
      <alignment horizontal="center" vertical="center"/>
    </xf>
    <xf numFmtId="0" fontId="35" fillId="0" borderId="67" xfId="0" applyFont="1" applyFill="1" applyBorder="1" applyAlignment="1">
      <alignment vertical="center" wrapText="1"/>
    </xf>
    <xf numFmtId="0" fontId="35" fillId="0" borderId="41" xfId="0" applyFont="1" applyFill="1" applyBorder="1" applyAlignment="1">
      <alignment horizontal="center" vertical="center" wrapText="1"/>
    </xf>
    <xf numFmtId="41" fontId="26" fillId="0" borderId="4" xfId="0" applyNumberFormat="1" applyFont="1" applyFill="1" applyBorder="1" applyAlignment="1">
      <alignment horizontal="center" vertical="center"/>
    </xf>
    <xf numFmtId="41" fontId="26" fillId="0" borderId="12" xfId="0" applyNumberFormat="1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0" fontId="35" fillId="0" borderId="38" xfId="0" applyFont="1" applyFill="1" applyBorder="1" applyAlignment="1">
      <alignment horizontal="left" vertical="center" wrapText="1"/>
    </xf>
    <xf numFmtId="0" fontId="36" fillId="0" borderId="56" xfId="0" applyFont="1" applyFill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center" vertical="center"/>
    </xf>
    <xf numFmtId="41" fontId="26" fillId="0" borderId="1" xfId="0" applyNumberFormat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left" vertical="center" wrapText="1"/>
    </xf>
    <xf numFmtId="0" fontId="36" fillId="0" borderId="57" xfId="0" applyFont="1" applyFill="1" applyBorder="1" applyAlignment="1">
      <alignment horizontal="center" vertical="center" wrapText="1"/>
    </xf>
    <xf numFmtId="0" fontId="30" fillId="0" borderId="47" xfId="0" applyFont="1" applyFill="1" applyBorder="1" applyAlignment="1">
      <alignment horizontal="center" vertical="center"/>
    </xf>
    <xf numFmtId="0" fontId="30" fillId="0" borderId="62" xfId="0" applyFont="1" applyFill="1" applyBorder="1" applyAlignment="1">
      <alignment horizontal="center" vertical="center"/>
    </xf>
    <xf numFmtId="41" fontId="26" fillId="0" borderId="3" xfId="0" applyNumberFormat="1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left" vertical="center" wrapText="1"/>
    </xf>
    <xf numFmtId="0" fontId="30" fillId="0" borderId="54" xfId="0" applyFont="1" applyFill="1" applyBorder="1" applyAlignment="1">
      <alignment horizontal="center" vertical="center"/>
    </xf>
    <xf numFmtId="0" fontId="30" fillId="0" borderId="60" xfId="0" applyFont="1" applyFill="1" applyBorder="1" applyAlignment="1">
      <alignment horizontal="center" vertical="center"/>
    </xf>
    <xf numFmtId="0" fontId="30" fillId="0" borderId="61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vertical="center" wrapText="1"/>
    </xf>
    <xf numFmtId="0" fontId="35" fillId="0" borderId="5" xfId="0" applyFont="1" applyFill="1" applyBorder="1" applyAlignment="1">
      <alignment vertical="center" wrapText="1"/>
    </xf>
    <xf numFmtId="41" fontId="26" fillId="0" borderId="23" xfId="0" applyNumberFormat="1" applyFont="1" applyFill="1" applyBorder="1" applyAlignment="1">
      <alignment horizontal="center" vertical="center"/>
    </xf>
    <xf numFmtId="0" fontId="26" fillId="0" borderId="71" xfId="0" applyFont="1" applyFill="1" applyBorder="1" applyAlignment="1">
      <alignment horizontal="center" vertical="center"/>
    </xf>
    <xf numFmtId="41" fontId="26" fillId="0" borderId="36" xfId="0" applyNumberFormat="1" applyFont="1" applyFill="1" applyBorder="1" applyAlignment="1">
      <alignment horizontal="center" vertical="center"/>
    </xf>
    <xf numFmtId="0" fontId="30" fillId="0" borderId="50" xfId="0" applyFont="1" applyFill="1" applyBorder="1" applyAlignment="1">
      <alignment horizontal="center" vertical="center"/>
    </xf>
    <xf numFmtId="0" fontId="35" fillId="0" borderId="40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30" fillId="0" borderId="46" xfId="0" applyFont="1" applyFill="1" applyBorder="1" applyAlignment="1">
      <alignment horizontal="center" vertical="center"/>
    </xf>
    <xf numFmtId="0" fontId="30" fillId="0" borderId="57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41" fontId="26" fillId="0" borderId="24" xfId="0" applyNumberFormat="1" applyFont="1" applyFill="1" applyBorder="1" applyAlignment="1">
      <alignment horizontal="center" vertical="center"/>
    </xf>
    <xf numFmtId="41" fontId="26" fillId="0" borderId="33" xfId="0" applyNumberFormat="1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41" fontId="12" fillId="0" borderId="1" xfId="4" applyFont="1" applyFill="1" applyBorder="1" applyAlignment="1">
      <alignment vertical="center"/>
    </xf>
    <xf numFmtId="0" fontId="13" fillId="0" borderId="15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0" fontId="35" fillId="0" borderId="2" xfId="0" applyFont="1" applyFill="1" applyBorder="1" applyAlignment="1">
      <alignment vertical="center" wrapText="1"/>
    </xf>
    <xf numFmtId="0" fontId="31" fillId="0" borderId="66" xfId="0" applyFont="1" applyFill="1" applyBorder="1" applyAlignment="1">
      <alignment horizontal="center" vertical="center"/>
    </xf>
    <xf numFmtId="0" fontId="31" fillId="0" borderId="58" xfId="0" applyFont="1" applyFill="1" applyBorder="1" applyAlignment="1">
      <alignment horizontal="center" vertical="center" wrapText="1"/>
    </xf>
    <xf numFmtId="41" fontId="26" fillId="0" borderId="13" xfId="0" applyNumberFormat="1" applyFont="1" applyFill="1" applyBorder="1" applyAlignment="1">
      <alignment horizontal="center" vertical="center"/>
    </xf>
    <xf numFmtId="41" fontId="26" fillId="0" borderId="15" xfId="0" applyNumberFormat="1" applyFont="1" applyFill="1" applyBorder="1" applyAlignment="1">
      <alignment horizontal="center" vertical="center"/>
    </xf>
    <xf numFmtId="41" fontId="26" fillId="0" borderId="3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62" xfId="0" applyFont="1" applyFill="1" applyBorder="1" applyAlignment="1">
      <alignment horizontal="center" vertical="center" wrapText="1"/>
    </xf>
    <xf numFmtId="41" fontId="26" fillId="0" borderId="48" xfId="0" applyNumberFormat="1" applyFont="1" applyFill="1" applyBorder="1" applyAlignment="1">
      <alignment horizontal="center" vertical="center"/>
    </xf>
    <xf numFmtId="41" fontId="26" fillId="0" borderId="35" xfId="0" applyNumberFormat="1" applyFont="1" applyFill="1" applyBorder="1" applyAlignment="1">
      <alignment horizontal="center" vertical="center"/>
    </xf>
    <xf numFmtId="41" fontId="26" fillId="0" borderId="49" xfId="0" applyNumberFormat="1" applyFont="1" applyFill="1" applyBorder="1" applyAlignment="1">
      <alignment horizontal="center" vertical="center"/>
    </xf>
    <xf numFmtId="0" fontId="30" fillId="0" borderId="56" xfId="0" applyFont="1" applyFill="1" applyBorder="1" applyAlignment="1">
      <alignment horizontal="center" vertical="center"/>
    </xf>
    <xf numFmtId="0" fontId="30" fillId="0" borderId="57" xfId="0" applyFont="1" applyFill="1" applyBorder="1" applyAlignment="1">
      <alignment horizontal="center" vertical="center"/>
    </xf>
    <xf numFmtId="0" fontId="30" fillId="0" borderId="58" xfId="0" applyFont="1" applyFill="1" applyBorder="1" applyAlignment="1">
      <alignment horizontal="center" vertical="center"/>
    </xf>
    <xf numFmtId="41" fontId="40" fillId="4" borderId="22" xfId="1" applyFont="1" applyFill="1" applyBorder="1" applyAlignment="1">
      <alignment horizontal="right" vertical="center"/>
    </xf>
    <xf numFmtId="41" fontId="40" fillId="4" borderId="22" xfId="0" applyNumberFormat="1" applyFont="1" applyFill="1" applyBorder="1" applyAlignment="1">
      <alignment horizontal="center" vertical="center"/>
    </xf>
    <xf numFmtId="41" fontId="40" fillId="4" borderId="22" xfId="1" applyFont="1" applyFill="1" applyBorder="1" applyAlignment="1">
      <alignment horizontal="center" vertical="center"/>
    </xf>
    <xf numFmtId="41" fontId="40" fillId="4" borderId="23" xfId="1" applyFont="1" applyFill="1" applyBorder="1" applyAlignment="1">
      <alignment horizontal="right" vertical="center"/>
    </xf>
    <xf numFmtId="41" fontId="40" fillId="4" borderId="23" xfId="0" applyNumberFormat="1" applyFont="1" applyFill="1" applyBorder="1">
      <alignment vertical="center"/>
    </xf>
    <xf numFmtId="41" fontId="40" fillId="4" borderId="24" xfId="1" applyFont="1" applyFill="1" applyBorder="1">
      <alignment vertical="center"/>
    </xf>
    <xf numFmtId="0" fontId="39" fillId="0" borderId="1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41" fontId="34" fillId="4" borderId="16" xfId="0" applyNumberFormat="1" applyFont="1" applyFill="1" applyBorder="1" applyAlignment="1">
      <alignment horizontal="center" vertical="center"/>
    </xf>
    <xf numFmtId="41" fontId="34" fillId="4" borderId="3" xfId="0" applyNumberFormat="1" applyFont="1" applyFill="1" applyBorder="1" applyAlignment="1">
      <alignment horizontal="center" vertical="center"/>
    </xf>
    <xf numFmtId="0" fontId="34" fillId="4" borderId="7" xfId="0" applyFont="1" applyFill="1" applyBorder="1" applyAlignment="1">
      <alignment horizontal="center" vertical="center"/>
    </xf>
    <xf numFmtId="0" fontId="31" fillId="0" borderId="57" xfId="0" applyFont="1" applyFill="1" applyBorder="1" applyAlignment="1">
      <alignment horizontal="center" vertical="center"/>
    </xf>
    <xf numFmtId="41" fontId="30" fillId="4" borderId="41" xfId="0" applyNumberFormat="1" applyFont="1" applyFill="1" applyBorder="1" applyAlignment="1">
      <alignment horizontal="center" vertical="center"/>
    </xf>
    <xf numFmtId="0" fontId="30" fillId="4" borderId="22" xfId="0" applyFont="1" applyFill="1" applyBorder="1" applyAlignment="1">
      <alignment horizontal="left" vertical="center"/>
    </xf>
    <xf numFmtId="0" fontId="30" fillId="4" borderId="49" xfId="0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41" fontId="13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29" fillId="0" borderId="72" xfId="0" applyFont="1" applyFill="1" applyBorder="1" applyAlignment="1">
      <alignment horizontal="center" vertical="center"/>
    </xf>
    <xf numFmtId="0" fontId="30" fillId="0" borderId="72" xfId="0" applyFont="1" applyFill="1" applyBorder="1" applyAlignment="1">
      <alignment horizontal="center" vertical="center"/>
    </xf>
    <xf numFmtId="0" fontId="35" fillId="0" borderId="67" xfId="0" applyNumberFormat="1" applyFont="1" applyFill="1" applyBorder="1" applyAlignment="1">
      <alignment horizontal="left" vertical="center" wrapText="1"/>
    </xf>
    <xf numFmtId="0" fontId="29" fillId="0" borderId="72" xfId="0" applyFont="1" applyFill="1" applyBorder="1" applyAlignment="1">
      <alignment horizontal="center" vertical="center" wrapText="1"/>
    </xf>
    <xf numFmtId="0" fontId="30" fillId="0" borderId="64" xfId="0" applyFont="1" applyFill="1" applyBorder="1" applyAlignment="1">
      <alignment horizontal="center" vertical="center"/>
    </xf>
    <xf numFmtId="0" fontId="30" fillId="0" borderId="65" xfId="0" applyFont="1" applyFill="1" applyBorder="1" applyAlignment="1">
      <alignment horizontal="center" vertical="center"/>
    </xf>
    <xf numFmtId="0" fontId="30" fillId="0" borderId="63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41" fontId="26" fillId="0" borderId="14" xfId="0" applyNumberFormat="1" applyFont="1" applyBorder="1" applyAlignment="1">
      <alignment horizontal="center" vertical="center"/>
    </xf>
    <xf numFmtId="41" fontId="26" fillId="0" borderId="1" xfId="0" applyNumberFormat="1" applyFont="1" applyBorder="1" applyAlignment="1">
      <alignment horizontal="center" vertical="center"/>
    </xf>
    <xf numFmtId="41" fontId="26" fillId="0" borderId="15" xfId="0" applyNumberFormat="1" applyFont="1" applyBorder="1">
      <alignment vertical="center"/>
    </xf>
    <xf numFmtId="0" fontId="26" fillId="0" borderId="14" xfId="0" applyFont="1" applyBorder="1" applyAlignment="1">
      <alignment horizontal="center" vertical="center"/>
    </xf>
    <xf numFmtId="0" fontId="35" fillId="0" borderId="5" xfId="0" applyFont="1" applyBorder="1" applyAlignment="1">
      <alignment vertical="center" wrapText="1"/>
    </xf>
    <xf numFmtId="0" fontId="26" fillId="0" borderId="17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vertical="center" wrapText="1"/>
    </xf>
    <xf numFmtId="0" fontId="35" fillId="0" borderId="74" xfId="0" applyFont="1" applyFill="1" applyBorder="1" applyAlignment="1">
      <alignment horizontal="center" vertical="center" wrapText="1"/>
    </xf>
    <xf numFmtId="41" fontId="26" fillId="0" borderId="55" xfId="0" applyNumberFormat="1" applyFont="1" applyFill="1" applyBorder="1" applyAlignment="1">
      <alignment horizontal="center" vertical="center"/>
    </xf>
    <xf numFmtId="0" fontId="35" fillId="0" borderId="56" xfId="0" applyFont="1" applyFill="1" applyBorder="1" applyAlignment="1">
      <alignment horizontal="left" vertical="center" wrapText="1"/>
    </xf>
    <xf numFmtId="0" fontId="35" fillId="0" borderId="38" xfId="0" applyFont="1" applyFill="1" applyBorder="1" applyAlignment="1">
      <alignment horizontal="center" vertical="center" wrapText="1"/>
    </xf>
    <xf numFmtId="41" fontId="26" fillId="0" borderId="27" xfId="0" applyNumberFormat="1" applyFont="1" applyFill="1" applyBorder="1" applyAlignment="1">
      <alignment horizontal="center" vertical="center"/>
    </xf>
    <xf numFmtId="0" fontId="35" fillId="0" borderId="57" xfId="0" applyFont="1" applyFill="1" applyBorder="1" applyAlignment="1">
      <alignment horizontal="left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62" xfId="0" applyFont="1" applyFill="1" applyBorder="1" applyAlignment="1">
      <alignment horizontal="left" vertical="center" wrapText="1"/>
    </xf>
    <xf numFmtId="41" fontId="26" fillId="0" borderId="45" xfId="0" applyNumberFormat="1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35" fillId="0" borderId="58" xfId="0" applyFont="1" applyFill="1" applyBorder="1" applyAlignment="1">
      <alignment horizontal="left" vertical="center" wrapText="1"/>
    </xf>
    <xf numFmtId="0" fontId="35" fillId="0" borderId="40" xfId="0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56" xfId="0" applyNumberFormat="1" applyFont="1" applyFill="1" applyBorder="1" applyAlignment="1">
      <alignment horizontal="left" vertical="center" wrapText="1"/>
    </xf>
    <xf numFmtId="49" fontId="35" fillId="0" borderId="58" xfId="0" applyNumberFormat="1" applyFont="1" applyFill="1" applyBorder="1" applyAlignment="1">
      <alignment horizontal="left" vertical="center" wrapText="1"/>
    </xf>
    <xf numFmtId="0" fontId="29" fillId="0" borderId="41" xfId="0" applyFont="1" applyFill="1" applyBorder="1" applyAlignment="1">
      <alignment horizontal="center" vertical="center"/>
    </xf>
    <xf numFmtId="0" fontId="30" fillId="0" borderId="68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center" vertical="center"/>
    </xf>
    <xf numFmtId="0" fontId="35" fillId="0" borderId="67" xfId="0" applyFont="1" applyFill="1" applyBorder="1" applyAlignment="1">
      <alignment horizontal="left" vertical="center" wrapText="1"/>
    </xf>
    <xf numFmtId="0" fontId="29" fillId="0" borderId="63" xfId="0" applyFont="1" applyFill="1" applyBorder="1" applyAlignment="1">
      <alignment horizontal="center" vertical="center"/>
    </xf>
    <xf numFmtId="0" fontId="31" fillId="0" borderId="51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41" fontId="26" fillId="0" borderId="22" xfId="0" applyNumberFormat="1" applyFont="1" applyFill="1" applyBorder="1" applyAlignment="1">
      <alignment horizontal="center" vertical="center"/>
    </xf>
    <xf numFmtId="0" fontId="35" fillId="0" borderId="25" xfId="0" applyFont="1" applyFill="1" applyBorder="1" applyAlignment="1">
      <alignment horizontal="left" vertical="center" wrapText="1"/>
    </xf>
    <xf numFmtId="0" fontId="35" fillId="0" borderId="63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41" fontId="14" fillId="0" borderId="3" xfId="1" applyFont="1" applyBorder="1" applyAlignment="1">
      <alignment vertical="center"/>
    </xf>
    <xf numFmtId="41" fontId="13" fillId="0" borderId="3" xfId="0" applyNumberFormat="1" applyFont="1" applyBorder="1" applyAlignment="1">
      <alignment vertical="center" wrapText="1"/>
    </xf>
    <xf numFmtId="41" fontId="12" fillId="0" borderId="3" xfId="4" applyNumberFormat="1" applyFont="1" applyBorder="1" applyAlignment="1">
      <alignment vertical="center" wrapText="1"/>
    </xf>
    <xf numFmtId="41" fontId="14" fillId="0" borderId="1" xfId="1" applyFont="1" applyBorder="1" applyAlignment="1">
      <alignment vertical="center"/>
    </xf>
    <xf numFmtId="41" fontId="33" fillId="0" borderId="0" xfId="0" applyNumberFormat="1" applyFont="1" applyAlignment="1">
      <alignment horizontal="center" vertical="center"/>
    </xf>
    <xf numFmtId="41" fontId="26" fillId="0" borderId="44" xfId="1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77" fontId="0" fillId="0" borderId="0" xfId="0" applyNumberFormat="1">
      <alignment vertical="center"/>
    </xf>
    <xf numFmtId="41" fontId="26" fillId="0" borderId="30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8" fillId="4" borderId="23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0" fontId="28" fillId="4" borderId="2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4" fillId="0" borderId="2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/>
    </xf>
    <xf numFmtId="0" fontId="9" fillId="0" borderId="23" xfId="2" applyFont="1" applyBorder="1" applyAlignment="1">
      <alignment horizontal="left" vertical="center"/>
    </xf>
    <xf numFmtId="0" fontId="19" fillId="0" borderId="15" xfId="2" applyFont="1" applyBorder="1" applyAlignment="1">
      <alignment horizontal="center" vertical="center"/>
    </xf>
    <xf numFmtId="0" fontId="19" fillId="0" borderId="24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7" fillId="4" borderId="14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left" vertical="center" wrapText="1"/>
    </xf>
    <xf numFmtId="0" fontId="7" fillId="0" borderId="1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/>
    </xf>
    <xf numFmtId="41" fontId="16" fillId="0" borderId="23" xfId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 wrapText="1"/>
    </xf>
    <xf numFmtId="41" fontId="7" fillId="0" borderId="23" xfId="0" applyNumberFormat="1" applyFont="1" applyBorder="1" applyAlignment="1">
      <alignment horizontal="center" vertical="center" wrapText="1"/>
    </xf>
    <xf numFmtId="41" fontId="9" fillId="0" borderId="1" xfId="4" applyNumberFormat="1" applyFont="1" applyBorder="1" applyAlignment="1">
      <alignment horizontal="right" vertical="center" wrapText="1"/>
    </xf>
    <xf numFmtId="41" fontId="9" fillId="0" borderId="23" xfId="4" applyNumberFormat="1" applyFont="1" applyBorder="1" applyAlignment="1">
      <alignment horizontal="right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3" fillId="0" borderId="16" xfId="2" applyFont="1" applyFill="1" applyBorder="1" applyAlignment="1">
      <alignment horizontal="center" vertical="center" wrapText="1"/>
    </xf>
    <xf numFmtId="0" fontId="13" fillId="0" borderId="17" xfId="2" applyFont="1" applyFill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3" fontId="12" fillId="0" borderId="1" xfId="2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7" fillId="4" borderId="14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left"/>
    </xf>
    <xf numFmtId="0" fontId="7" fillId="0" borderId="11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1" fontId="10" fillId="0" borderId="12" xfId="4" applyFont="1" applyBorder="1" applyAlignment="1">
      <alignment horizontal="center" vertical="center" wrapText="1"/>
    </xf>
    <xf numFmtId="41" fontId="10" fillId="0" borderId="1" xfId="4" applyFont="1" applyBorder="1" applyAlignment="1">
      <alignment horizontal="center" vertical="center" wrapText="1"/>
    </xf>
    <xf numFmtId="41" fontId="11" fillId="0" borderId="12" xfId="4" applyFont="1" applyBorder="1" applyAlignment="1">
      <alignment horizontal="center" vertical="center" wrapText="1"/>
    </xf>
    <xf numFmtId="41" fontId="11" fillId="0" borderId="12" xfId="4" applyFont="1" applyBorder="1" applyAlignment="1">
      <alignment horizontal="center" vertical="center"/>
    </xf>
    <xf numFmtId="41" fontId="11" fillId="0" borderId="1" xfId="4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2" fillId="4" borderId="29" xfId="2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 wrapText="1"/>
    </xf>
    <xf numFmtId="0" fontId="12" fillId="4" borderId="6" xfId="2" applyFont="1" applyFill="1" applyBorder="1" applyAlignment="1">
      <alignment horizontal="center" vertical="center" wrapText="1"/>
    </xf>
    <xf numFmtId="3" fontId="12" fillId="4" borderId="27" xfId="0" applyNumberFormat="1" applyFont="1" applyFill="1" applyBorder="1" applyAlignment="1">
      <alignment horizontal="right" vertical="center"/>
    </xf>
    <xf numFmtId="0" fontId="12" fillId="4" borderId="6" xfId="0" applyFont="1" applyFill="1" applyBorder="1" applyAlignment="1">
      <alignment horizontal="righ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7" fillId="4" borderId="26" xfId="2" applyFont="1" applyFill="1" applyBorder="1" applyAlignment="1">
      <alignment horizontal="center" vertical="center"/>
    </xf>
    <xf numFmtId="0" fontId="0" fillId="4" borderId="23" xfId="0" applyFill="1" applyBorder="1">
      <alignment vertical="center"/>
    </xf>
    <xf numFmtId="0" fontId="17" fillId="4" borderId="23" xfId="2" applyFont="1" applyFill="1" applyBorder="1" applyAlignment="1">
      <alignment horizontal="center" vertical="center"/>
    </xf>
    <xf numFmtId="0" fontId="12" fillId="4" borderId="1" xfId="2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2" fillId="4" borderId="14" xfId="2" applyFont="1" applyFill="1" applyBorder="1" applyAlignment="1">
      <alignment horizontal="center" vertical="center" wrapText="1"/>
    </xf>
    <xf numFmtId="177" fontId="12" fillId="4" borderId="27" xfId="0" applyNumberFormat="1" applyFont="1" applyFill="1" applyBorder="1" applyAlignment="1">
      <alignment horizontal="right" vertical="center"/>
    </xf>
    <xf numFmtId="0" fontId="12" fillId="0" borderId="28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2" fillId="4" borderId="27" xfId="2" applyFont="1" applyFill="1" applyBorder="1" applyAlignment="1">
      <alignment horizontal="center" vertical="center" wrapText="1"/>
    </xf>
    <xf numFmtId="177" fontId="15" fillId="0" borderId="27" xfId="0" applyNumberFormat="1" applyFont="1" applyFill="1" applyBorder="1" applyAlignment="1">
      <alignment horizontal="left" vertical="center" wrapText="1"/>
    </xf>
    <xf numFmtId="177" fontId="15" fillId="0" borderId="6" xfId="0" applyNumberFormat="1" applyFont="1" applyFill="1" applyBorder="1" applyAlignment="1">
      <alignment horizontal="left" vertical="center"/>
    </xf>
    <xf numFmtId="177" fontId="12" fillId="4" borderId="6" xfId="0" applyNumberFormat="1" applyFont="1" applyFill="1" applyBorder="1" applyAlignment="1">
      <alignment horizontal="right" vertical="center"/>
    </xf>
    <xf numFmtId="177" fontId="12" fillId="4" borderId="27" xfId="0" applyNumberFormat="1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right" vertical="center" wrapText="1"/>
    </xf>
    <xf numFmtId="41" fontId="12" fillId="0" borderId="1" xfId="1" applyFont="1" applyBorder="1" applyAlignment="1">
      <alignment horizontal="center" vertical="center"/>
    </xf>
    <xf numFmtId="41" fontId="12" fillId="0" borderId="1" xfId="4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41" fontId="13" fillId="0" borderId="3" xfId="1" applyFont="1" applyBorder="1" applyAlignment="1">
      <alignment horizontal="center" vertical="center"/>
    </xf>
    <xf numFmtId="41" fontId="13" fillId="0" borderId="4" xfId="1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 wrapText="1"/>
    </xf>
    <xf numFmtId="0" fontId="15" fillId="2" borderId="30" xfId="1" applyNumberFormat="1" applyFont="1" applyFill="1" applyBorder="1" applyAlignment="1">
      <alignment horizontal="left" vertical="center" wrapText="1"/>
    </xf>
    <xf numFmtId="0" fontId="15" fillId="2" borderId="7" xfId="1" applyNumberFormat="1" applyFont="1" applyFill="1" applyBorder="1" applyAlignment="1">
      <alignment horizontal="left" vertical="center" wrapText="1"/>
    </xf>
    <xf numFmtId="0" fontId="15" fillId="2" borderId="31" xfId="1" applyNumberFormat="1" applyFont="1" applyFill="1" applyBorder="1" applyAlignment="1">
      <alignment horizontal="left" vertical="center" wrapText="1"/>
    </xf>
    <xf numFmtId="0" fontId="15" fillId="2" borderId="8" xfId="1" applyNumberFormat="1" applyFont="1" applyFill="1" applyBorder="1" applyAlignment="1">
      <alignment horizontal="left" vertical="center" wrapText="1"/>
    </xf>
    <xf numFmtId="0" fontId="15" fillId="2" borderId="32" xfId="1" applyNumberFormat="1" applyFont="1" applyFill="1" applyBorder="1" applyAlignment="1">
      <alignment horizontal="left" vertical="center" wrapText="1"/>
    </xf>
    <xf numFmtId="0" fontId="15" fillId="2" borderId="10" xfId="1" applyNumberFormat="1" applyFont="1" applyFill="1" applyBorder="1" applyAlignment="1">
      <alignment horizontal="left" vertical="center" wrapText="1"/>
    </xf>
    <xf numFmtId="0" fontId="15" fillId="2" borderId="34" xfId="0" applyFont="1" applyFill="1" applyBorder="1" applyAlignment="1">
      <alignment horizontal="right" vertical="center" wrapText="1"/>
    </xf>
    <xf numFmtId="0" fontId="24" fillId="0" borderId="35" xfId="0" applyFont="1" applyBorder="1" applyAlignment="1">
      <alignment horizontal="right" vertical="center"/>
    </xf>
    <xf numFmtId="0" fontId="24" fillId="0" borderId="36" xfId="0" applyFont="1" applyBorder="1" applyAlignment="1">
      <alignment horizontal="right" vertical="center"/>
    </xf>
    <xf numFmtId="41" fontId="12" fillId="4" borderId="1" xfId="1" applyFont="1" applyFill="1" applyBorder="1" applyAlignment="1">
      <alignment horizontal="left" vertical="center"/>
    </xf>
    <xf numFmtId="41" fontId="12" fillId="4" borderId="1" xfId="1" applyFont="1" applyFill="1" applyBorder="1" applyAlignment="1">
      <alignment horizontal="left" vertical="center" wrapText="1"/>
    </xf>
    <xf numFmtId="0" fontId="12" fillId="0" borderId="33" xfId="2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6" fillId="0" borderId="0" xfId="3" applyFont="1" applyBorder="1" applyAlignment="1">
      <alignment horizontal="left" vertical="center"/>
    </xf>
    <xf numFmtId="0" fontId="21" fillId="0" borderId="0" xfId="3" applyFont="1" applyBorder="1" applyAlignment="1">
      <alignment horizontal="left" vertical="center"/>
    </xf>
    <xf numFmtId="0" fontId="22" fillId="0" borderId="0" xfId="2" applyFont="1" applyBorder="1" applyAlignment="1">
      <alignment horizontal="left"/>
    </xf>
    <xf numFmtId="0" fontId="11" fillId="0" borderId="11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41" fontId="10" fillId="0" borderId="12" xfId="4" applyNumberFormat="1" applyFont="1" applyBorder="1" applyAlignment="1">
      <alignment horizontal="center" vertical="center" wrapText="1"/>
    </xf>
    <xf numFmtId="41" fontId="10" fillId="0" borderId="1" xfId="4" applyNumberFormat="1" applyFont="1" applyBorder="1" applyAlignment="1">
      <alignment horizontal="center" vertical="center" wrapText="1"/>
    </xf>
    <xf numFmtId="177" fontId="11" fillId="0" borderId="12" xfId="2" applyNumberFormat="1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5" fillId="2" borderId="30" xfId="1" applyNumberFormat="1" applyFont="1" applyFill="1" applyBorder="1" applyAlignment="1">
      <alignment horizontal="left" vertical="top" wrapText="1"/>
    </xf>
    <xf numFmtId="0" fontId="15" fillId="2" borderId="7" xfId="1" applyNumberFormat="1" applyFont="1" applyFill="1" applyBorder="1" applyAlignment="1">
      <alignment horizontal="left" vertical="top" wrapText="1"/>
    </xf>
    <xf numFmtId="0" fontId="15" fillId="2" borderId="31" xfId="1" applyNumberFormat="1" applyFont="1" applyFill="1" applyBorder="1" applyAlignment="1">
      <alignment horizontal="left" vertical="top" wrapText="1"/>
    </xf>
    <xf numFmtId="0" fontId="15" fillId="2" borderId="8" xfId="1" applyNumberFormat="1" applyFont="1" applyFill="1" applyBorder="1" applyAlignment="1">
      <alignment horizontal="left" vertical="top" wrapText="1"/>
    </xf>
    <xf numFmtId="0" fontId="15" fillId="2" borderId="32" xfId="1" applyNumberFormat="1" applyFont="1" applyFill="1" applyBorder="1" applyAlignment="1">
      <alignment horizontal="left" vertical="top" wrapText="1"/>
    </xf>
    <xf numFmtId="0" fontId="15" fillId="2" borderId="10" xfId="1" applyNumberFormat="1" applyFont="1" applyFill="1" applyBorder="1" applyAlignment="1">
      <alignment horizontal="left" vertical="top" wrapText="1"/>
    </xf>
    <xf numFmtId="41" fontId="23" fillId="0" borderId="1" xfId="1" applyFont="1" applyBorder="1" applyAlignment="1">
      <alignment vertical="center"/>
    </xf>
    <xf numFmtId="0" fontId="41" fillId="0" borderId="1" xfId="0" applyFont="1" applyBorder="1" applyAlignment="1">
      <alignment horizontal="left" vertical="center" wrapText="1"/>
    </xf>
    <xf numFmtId="0" fontId="32" fillId="4" borderId="51" xfId="0" applyFont="1" applyFill="1" applyBorder="1" applyAlignment="1">
      <alignment horizontal="center" vertical="center"/>
    </xf>
    <xf numFmtId="0" fontId="32" fillId="4" borderId="25" xfId="0" applyFont="1" applyFill="1" applyBorder="1" applyAlignment="1">
      <alignment horizontal="center" vertical="center"/>
    </xf>
    <xf numFmtId="0" fontId="30" fillId="4" borderId="22" xfId="0" applyFont="1" applyFill="1" applyBorder="1" applyAlignment="1">
      <alignment horizontal="center" vertical="center"/>
    </xf>
    <xf numFmtId="0" fontId="30" fillId="4" borderId="59" xfId="0" applyFont="1" applyFill="1" applyBorder="1" applyAlignment="1">
      <alignment horizontal="center" vertical="center"/>
    </xf>
    <xf numFmtId="0" fontId="30" fillId="4" borderId="52" xfId="0" applyFont="1" applyFill="1" applyBorder="1" applyAlignment="1">
      <alignment horizontal="center" vertical="center"/>
    </xf>
    <xf numFmtId="0" fontId="29" fillId="0" borderId="75" xfId="0" applyFont="1" applyFill="1" applyBorder="1" applyAlignment="1">
      <alignment horizontal="center" vertical="center"/>
    </xf>
    <xf numFmtId="0" fontId="29" fillId="0" borderId="61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7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/>
    </xf>
    <xf numFmtId="0" fontId="30" fillId="0" borderId="45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33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29" fillId="0" borderId="59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/>
    </xf>
    <xf numFmtId="0" fontId="30" fillId="0" borderId="74" xfId="0" applyFont="1" applyFill="1" applyBorder="1" applyAlignment="1">
      <alignment horizontal="center" vertical="center"/>
    </xf>
    <xf numFmtId="0" fontId="30" fillId="0" borderId="56" xfId="0" applyFont="1" applyFill="1" applyBorder="1" applyAlignment="1">
      <alignment horizontal="center" vertical="center"/>
    </xf>
    <xf numFmtId="0" fontId="30" fillId="0" borderId="57" xfId="0" applyFont="1" applyFill="1" applyBorder="1" applyAlignment="1">
      <alignment horizontal="center" vertical="center"/>
    </xf>
    <xf numFmtId="0" fontId="30" fillId="0" borderId="58" xfId="0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/>
    </xf>
    <xf numFmtId="0" fontId="29" fillId="0" borderId="47" xfId="0" applyFont="1" applyFill="1" applyBorder="1" applyAlignment="1">
      <alignment horizontal="center" vertical="center"/>
    </xf>
    <xf numFmtId="0" fontId="29" fillId="0" borderId="50" xfId="0" applyFont="1" applyFill="1" applyBorder="1" applyAlignment="1">
      <alignment horizontal="center" vertical="center"/>
    </xf>
    <xf numFmtId="0" fontId="34" fillId="4" borderId="6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41" fontId="34" fillId="4" borderId="15" xfId="0" applyNumberFormat="1" applyFont="1" applyFill="1" applyBorder="1" applyAlignment="1">
      <alignment horizontal="center" vertical="center"/>
    </xf>
    <xf numFmtId="41" fontId="34" fillId="4" borderId="34" xfId="0" applyNumberFormat="1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2" fillId="0" borderId="56" xfId="0" applyFont="1" applyFill="1" applyBorder="1" applyAlignment="1">
      <alignment horizontal="center" vertical="center"/>
    </xf>
    <xf numFmtId="0" fontId="32" fillId="0" borderId="57" xfId="0" applyFont="1" applyFill="1" applyBorder="1" applyAlignment="1">
      <alignment horizontal="center" vertical="center"/>
    </xf>
    <xf numFmtId="0" fontId="32" fillId="0" borderId="58" xfId="0" applyFont="1" applyFill="1" applyBorder="1" applyAlignment="1">
      <alignment horizontal="center" vertical="center"/>
    </xf>
    <xf numFmtId="0" fontId="38" fillId="0" borderId="37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29" fillId="0" borderId="69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5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9" fillId="4" borderId="37" xfId="0" applyFont="1" applyFill="1" applyBorder="1" applyAlignment="1">
      <alignment horizontal="center" vertical="center"/>
    </xf>
    <xf numFmtId="0" fontId="29" fillId="4" borderId="38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/>
    </xf>
    <xf numFmtId="0" fontId="34" fillId="4" borderId="17" xfId="0" applyFont="1" applyFill="1" applyBorder="1" applyAlignment="1">
      <alignment horizontal="center" vertical="center"/>
    </xf>
    <xf numFmtId="0" fontId="34" fillId="4" borderId="12" xfId="0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34" fillId="4" borderId="39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4" borderId="64" xfId="0" applyFont="1" applyFill="1" applyBorder="1" applyAlignment="1">
      <alignment horizontal="center" vertical="center" wrapText="1"/>
    </xf>
    <xf numFmtId="0" fontId="29" fillId="4" borderId="65" xfId="0" applyFont="1" applyFill="1" applyBorder="1" applyAlignment="1">
      <alignment horizontal="center" vertical="center" wrapText="1"/>
    </xf>
    <xf numFmtId="0" fontId="29" fillId="4" borderId="63" xfId="0" applyFont="1" applyFill="1" applyBorder="1" applyAlignment="1">
      <alignment horizontal="center" vertical="center" wrapText="1"/>
    </xf>
    <xf numFmtId="0" fontId="29" fillId="4" borderId="47" xfId="0" applyFont="1" applyFill="1" applyBorder="1" applyAlignment="1">
      <alignment horizontal="center" vertical="center"/>
    </xf>
    <xf numFmtId="0" fontId="29" fillId="4" borderId="50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26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23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29" fillId="4" borderId="24" xfId="0" applyFont="1" applyFill="1" applyBorder="1" applyAlignment="1">
      <alignment horizontal="center" vertical="center"/>
    </xf>
    <xf numFmtId="0" fontId="29" fillId="4" borderId="57" xfId="0" applyFont="1" applyFill="1" applyBorder="1" applyAlignment="1">
      <alignment horizontal="center" vertical="center"/>
    </xf>
    <xf numFmtId="0" fontId="29" fillId="4" borderId="62" xfId="0" applyFont="1" applyFill="1" applyBorder="1" applyAlignment="1">
      <alignment horizontal="center" vertical="center"/>
    </xf>
    <xf numFmtId="0" fontId="34" fillId="4" borderId="14" xfId="0" applyFont="1" applyFill="1" applyBorder="1" applyAlignment="1">
      <alignment horizontal="center" vertical="center"/>
    </xf>
  </cellXfs>
  <cellStyles count="27">
    <cellStyle name="쉼표 [0]" xfId="1" builtinId="6"/>
    <cellStyle name="쉼표 [0] 10 4" xfId="5"/>
    <cellStyle name="쉼표 [0] 11" xfId="6"/>
    <cellStyle name="쉼표 [0] 2" xfId="4"/>
    <cellStyle name="쉼표 [0] 6" xfId="7"/>
    <cellStyle name="쉼표 [0] 8" xfId="8"/>
    <cellStyle name="쉼표 [0] 8 3" xfId="9"/>
    <cellStyle name="쉼표 [0] 9 5" xfId="10"/>
    <cellStyle name="통화 [0] 5" xfId="11"/>
    <cellStyle name="통화 [0] 7" xfId="12"/>
    <cellStyle name="통화 [0] 7 2" xfId="13"/>
    <cellStyle name="표준" xfId="0" builtinId="0"/>
    <cellStyle name="표준 10" xfId="14"/>
    <cellStyle name="표준 10 4" xfId="15"/>
    <cellStyle name="표준 11" xfId="16"/>
    <cellStyle name="표준 2" xfId="17"/>
    <cellStyle name="표준 3" xfId="2"/>
    <cellStyle name="표준 4" xfId="18"/>
    <cellStyle name="표준 5" xfId="19"/>
    <cellStyle name="표준 6" xfId="20"/>
    <cellStyle name="표준 7" xfId="21"/>
    <cellStyle name="표준 7 2" xfId="22"/>
    <cellStyle name="표준 8" xfId="23"/>
    <cellStyle name="표준 8 3" xfId="24"/>
    <cellStyle name="표준 9" xfId="25"/>
    <cellStyle name="표준 9 5" xfId="26"/>
    <cellStyle name="표준_예산.사업계획(초안)" xfId="3"/>
  </cellStyles>
  <dxfs count="0"/>
  <tableStyles count="0" defaultTableStyle="TableStyleMedium9" defaultPivotStyle="PivotStyleLight16"/>
  <colors>
    <mruColors>
      <color rgb="FFF8F8F8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9"/>
  <sheetViews>
    <sheetView tabSelected="1" topLeftCell="F1" workbookViewId="0">
      <pane ySplit="5" topLeftCell="A40" activePane="bottomLeft" state="frozen"/>
      <selection pane="bottomLeft" activeCell="I4" sqref="I4:I5"/>
    </sheetView>
  </sheetViews>
  <sheetFormatPr defaultRowHeight="16.5"/>
  <cols>
    <col min="1" max="3" width="11.375" bestFit="1" customWidth="1"/>
    <col min="4" max="4" width="14" customWidth="1"/>
    <col min="5" max="5" width="14" bestFit="1" customWidth="1"/>
    <col min="6" max="6" width="11.625" customWidth="1"/>
    <col min="8" max="10" width="11.375" customWidth="1"/>
    <col min="11" max="12" width="14" customWidth="1"/>
    <col min="13" max="13" width="11.75" customWidth="1"/>
  </cols>
  <sheetData>
    <row r="1" spans="1:19" ht="33" customHeight="1">
      <c r="A1" s="271" t="s">
        <v>322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</row>
    <row r="2" spans="1:19" ht="33" customHeight="1" thickBot="1">
      <c r="A2" s="278" t="s">
        <v>176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</row>
    <row r="3" spans="1:19" ht="32.25" customHeight="1">
      <c r="A3" s="272" t="s">
        <v>197</v>
      </c>
      <c r="B3" s="273"/>
      <c r="C3" s="273"/>
      <c r="D3" s="273"/>
      <c r="E3" s="273"/>
      <c r="F3" s="273"/>
      <c r="G3" s="273"/>
      <c r="H3" s="273" t="s">
        <v>198</v>
      </c>
      <c r="I3" s="273"/>
      <c r="J3" s="273"/>
      <c r="K3" s="273"/>
      <c r="L3" s="273"/>
      <c r="M3" s="273"/>
      <c r="N3" s="274"/>
    </row>
    <row r="4" spans="1:19" ht="32.25" customHeight="1">
      <c r="A4" s="275" t="s">
        <v>200</v>
      </c>
      <c r="B4" s="264" t="s">
        <v>201</v>
      </c>
      <c r="C4" s="264" t="s">
        <v>202</v>
      </c>
      <c r="D4" s="276" t="s">
        <v>266</v>
      </c>
      <c r="E4" s="263" t="s">
        <v>270</v>
      </c>
      <c r="F4" s="264" t="s">
        <v>203</v>
      </c>
      <c r="G4" s="264"/>
      <c r="H4" s="264" t="s">
        <v>200</v>
      </c>
      <c r="I4" s="264" t="s">
        <v>201</v>
      </c>
      <c r="J4" s="264" t="s">
        <v>202</v>
      </c>
      <c r="K4" s="261" t="s">
        <v>271</v>
      </c>
      <c r="L4" s="263" t="s">
        <v>270</v>
      </c>
      <c r="M4" s="264" t="s">
        <v>203</v>
      </c>
      <c r="N4" s="270"/>
    </row>
    <row r="5" spans="1:19" ht="32.25" customHeight="1">
      <c r="A5" s="275"/>
      <c r="B5" s="264"/>
      <c r="C5" s="264"/>
      <c r="D5" s="277"/>
      <c r="E5" s="264"/>
      <c r="F5" s="183" t="s">
        <v>204</v>
      </c>
      <c r="G5" s="183" t="s">
        <v>205</v>
      </c>
      <c r="H5" s="264"/>
      <c r="I5" s="264"/>
      <c r="J5" s="264"/>
      <c r="K5" s="262"/>
      <c r="L5" s="264"/>
      <c r="M5" s="183" t="s">
        <v>204</v>
      </c>
      <c r="N5" s="184" t="s">
        <v>205</v>
      </c>
    </row>
    <row r="6" spans="1:19" ht="32.25" customHeight="1">
      <c r="A6" s="279" t="s">
        <v>54</v>
      </c>
      <c r="B6" s="281" t="s">
        <v>4</v>
      </c>
      <c r="C6" s="154" t="s">
        <v>2</v>
      </c>
      <c r="D6" s="1">
        <v>46080000</v>
      </c>
      <c r="E6" s="1">
        <v>46080000</v>
      </c>
      <c r="F6" s="2">
        <f t="shared" ref="F6:F7" si="0">SUM(E6-D6)</f>
        <v>0</v>
      </c>
      <c r="G6" s="49">
        <f>F6/D6*100</f>
        <v>0</v>
      </c>
      <c r="H6" s="260" t="s">
        <v>13</v>
      </c>
      <c r="I6" s="260" t="s">
        <v>14</v>
      </c>
      <c r="J6" s="151" t="s">
        <v>15</v>
      </c>
      <c r="K6" s="1">
        <v>154564000</v>
      </c>
      <c r="L6" s="1">
        <v>163896000</v>
      </c>
      <c r="M6" s="3">
        <f t="shared" ref="M6:M11" si="1">SUM(L6-K6)</f>
        <v>9332000</v>
      </c>
      <c r="N6" s="51">
        <f>M6/K6*100</f>
        <v>6.0376284257653792</v>
      </c>
    </row>
    <row r="7" spans="1:19" ht="32.25" customHeight="1">
      <c r="A7" s="280"/>
      <c r="B7" s="282"/>
      <c r="C7" s="154" t="s">
        <v>41</v>
      </c>
      <c r="D7" s="1">
        <v>36096000</v>
      </c>
      <c r="E7" s="1">
        <v>43248000</v>
      </c>
      <c r="F7" s="2">
        <f t="shared" si="0"/>
        <v>7152000</v>
      </c>
      <c r="G7" s="49">
        <f t="shared" ref="G7" si="2">F7/D7*100</f>
        <v>19.813829787234042</v>
      </c>
      <c r="H7" s="260"/>
      <c r="I7" s="260"/>
      <c r="J7" s="151" t="s">
        <v>16</v>
      </c>
      <c r="K7" s="1">
        <v>75064500</v>
      </c>
      <c r="L7" s="1">
        <v>79839600</v>
      </c>
      <c r="M7" s="3">
        <f t="shared" si="1"/>
        <v>4775100</v>
      </c>
      <c r="N7" s="51">
        <f>M7/K7*100</f>
        <v>6.3613292568391184</v>
      </c>
    </row>
    <row r="8" spans="1:19" ht="32.25" customHeight="1">
      <c r="A8" s="285" t="s">
        <v>3</v>
      </c>
      <c r="B8" s="269"/>
      <c r="C8" s="255"/>
      <c r="D8" s="64">
        <f>SUM(D6:D7)</f>
        <v>82176000</v>
      </c>
      <c r="E8" s="65">
        <f>SUM(E6:E7)</f>
        <v>89328000</v>
      </c>
      <c r="F8" s="66">
        <f t="shared" ref="F8:F20" si="3">SUM(E8-D8)</f>
        <v>7152000</v>
      </c>
      <c r="G8" s="67">
        <f>F8/D8*100</f>
        <v>8.7032710280373831</v>
      </c>
      <c r="H8" s="260"/>
      <c r="I8" s="260"/>
      <c r="J8" s="151" t="s">
        <v>162</v>
      </c>
      <c r="K8" s="1">
        <v>4800000</v>
      </c>
      <c r="L8" s="1">
        <v>200000</v>
      </c>
      <c r="M8" s="3">
        <f t="shared" si="1"/>
        <v>-4600000</v>
      </c>
      <c r="N8" s="51">
        <f>IF(K8=0,0,M8/K8*100)</f>
        <v>-95.833333333333343</v>
      </c>
    </row>
    <row r="9" spans="1:19" ht="32.25" customHeight="1">
      <c r="A9" s="153" t="s">
        <v>5</v>
      </c>
      <c r="B9" s="151" t="s">
        <v>5</v>
      </c>
      <c r="C9" s="151" t="s">
        <v>6</v>
      </c>
      <c r="D9" s="1">
        <v>46000000</v>
      </c>
      <c r="E9" s="1">
        <v>46000000</v>
      </c>
      <c r="F9" s="2">
        <f t="shared" si="3"/>
        <v>0</v>
      </c>
      <c r="G9" s="49">
        <f>F9/D9*100</f>
        <v>0</v>
      </c>
      <c r="H9" s="260"/>
      <c r="I9" s="260"/>
      <c r="J9" s="154" t="s">
        <v>44</v>
      </c>
      <c r="K9" s="1">
        <v>19135710</v>
      </c>
      <c r="L9" s="1">
        <v>20311300</v>
      </c>
      <c r="M9" s="3">
        <f t="shared" si="1"/>
        <v>1175590</v>
      </c>
      <c r="N9" s="51">
        <f>M9/K9*100</f>
        <v>6.1434354931173187</v>
      </c>
      <c r="S9" t="s">
        <v>196</v>
      </c>
    </row>
    <row r="10" spans="1:19" ht="32.25" customHeight="1">
      <c r="A10" s="285" t="s">
        <v>3</v>
      </c>
      <c r="B10" s="269"/>
      <c r="C10" s="255"/>
      <c r="D10" s="65">
        <f>SUM(D9)</f>
        <v>46000000</v>
      </c>
      <c r="E10" s="65">
        <v>46000000</v>
      </c>
      <c r="F10" s="66">
        <f t="shared" si="3"/>
        <v>0</v>
      </c>
      <c r="G10" s="67">
        <f>F10/D10*100</f>
        <v>0</v>
      </c>
      <c r="H10" s="260"/>
      <c r="I10" s="260"/>
      <c r="J10" s="154" t="s">
        <v>45</v>
      </c>
      <c r="K10" s="1">
        <v>22664260</v>
      </c>
      <c r="L10" s="1">
        <v>24056580</v>
      </c>
      <c r="M10" s="3">
        <f t="shared" si="1"/>
        <v>1392320</v>
      </c>
      <c r="N10" s="51">
        <f>M10/K10*100</f>
        <v>6.1432405028886885</v>
      </c>
    </row>
    <row r="11" spans="1:19" ht="32.25" customHeight="1">
      <c r="A11" s="153" t="s">
        <v>7</v>
      </c>
      <c r="B11" s="151" t="s">
        <v>7</v>
      </c>
      <c r="C11" s="151" t="s">
        <v>8</v>
      </c>
      <c r="D11" s="1">
        <v>2200000</v>
      </c>
      <c r="E11" s="1"/>
      <c r="F11" s="2">
        <f t="shared" si="3"/>
        <v>-2200000</v>
      </c>
      <c r="G11" s="50">
        <v>0</v>
      </c>
      <c r="H11" s="260"/>
      <c r="I11" s="260"/>
      <c r="J11" s="154" t="s">
        <v>46</v>
      </c>
      <c r="K11" s="1">
        <v>5710000</v>
      </c>
      <c r="L11" s="1">
        <v>4860000</v>
      </c>
      <c r="M11" s="3">
        <f t="shared" si="1"/>
        <v>-850000</v>
      </c>
      <c r="N11" s="51">
        <f>M11/K11*100</f>
        <v>-14.886164623467602</v>
      </c>
    </row>
    <row r="12" spans="1:19" ht="32.25" customHeight="1">
      <c r="A12" s="285" t="s">
        <v>3</v>
      </c>
      <c r="B12" s="269"/>
      <c r="C12" s="255"/>
      <c r="D12" s="65">
        <f>SUM(D11)</f>
        <v>2200000</v>
      </c>
      <c r="E12" s="65"/>
      <c r="F12" s="66">
        <f t="shared" si="3"/>
        <v>-2200000</v>
      </c>
      <c r="G12" s="67">
        <v>0</v>
      </c>
      <c r="H12" s="260"/>
      <c r="I12" s="260"/>
      <c r="J12" s="152" t="s">
        <v>3</v>
      </c>
      <c r="K12" s="65">
        <f>SUM(K6:K11)</f>
        <v>281938470</v>
      </c>
      <c r="L12" s="65">
        <f>SUM(L6:L11)</f>
        <v>293163480</v>
      </c>
      <c r="M12" s="68">
        <f t="shared" ref="M12:M49" si="4">SUM(L12-K12)</f>
        <v>11225010</v>
      </c>
      <c r="N12" s="69">
        <f t="shared" ref="N12:N46" si="5">M12/K12*100</f>
        <v>3.9813687007665179</v>
      </c>
    </row>
    <row r="13" spans="1:19" ht="32.25" customHeight="1">
      <c r="A13" s="153" t="s">
        <v>9</v>
      </c>
      <c r="B13" s="151" t="s">
        <v>9</v>
      </c>
      <c r="C13" s="154" t="s">
        <v>42</v>
      </c>
      <c r="D13" s="1">
        <v>284160000</v>
      </c>
      <c r="E13" s="1">
        <v>291840000</v>
      </c>
      <c r="F13" s="2">
        <f t="shared" si="3"/>
        <v>7680000</v>
      </c>
      <c r="G13" s="49">
        <f t="shared" ref="G13:G18" si="6">F13/D13*100</f>
        <v>2.7027027027027026</v>
      </c>
      <c r="H13" s="260"/>
      <c r="I13" s="260" t="s">
        <v>17</v>
      </c>
      <c r="J13" s="151" t="s">
        <v>18</v>
      </c>
      <c r="K13" s="1">
        <v>800000</v>
      </c>
      <c r="L13" s="1">
        <v>800000</v>
      </c>
      <c r="M13" s="3">
        <f t="shared" si="4"/>
        <v>0</v>
      </c>
      <c r="N13" s="51">
        <f t="shared" si="5"/>
        <v>0</v>
      </c>
    </row>
    <row r="14" spans="1:19" ht="32.25" customHeight="1">
      <c r="A14" s="285" t="s">
        <v>3</v>
      </c>
      <c r="B14" s="269"/>
      <c r="C14" s="255"/>
      <c r="D14" s="65">
        <f>SUM(D13)</f>
        <v>284160000</v>
      </c>
      <c r="E14" s="65">
        <f>SUM(E13)</f>
        <v>291840000</v>
      </c>
      <c r="F14" s="66">
        <f t="shared" si="3"/>
        <v>7680000</v>
      </c>
      <c r="G14" s="67">
        <f t="shared" si="6"/>
        <v>2.7027027027027026</v>
      </c>
      <c r="H14" s="260"/>
      <c r="I14" s="260"/>
      <c r="J14" s="151" t="s">
        <v>19</v>
      </c>
      <c r="K14" s="1">
        <v>1000000</v>
      </c>
      <c r="L14" s="1">
        <v>1000000</v>
      </c>
      <c r="M14" s="3">
        <f t="shared" si="4"/>
        <v>0</v>
      </c>
      <c r="N14" s="51">
        <f t="shared" si="5"/>
        <v>0</v>
      </c>
    </row>
    <row r="15" spans="1:19" ht="32.25" customHeight="1">
      <c r="A15" s="283" t="s">
        <v>10</v>
      </c>
      <c r="B15" s="281" t="s">
        <v>10</v>
      </c>
      <c r="C15" s="151" t="s">
        <v>11</v>
      </c>
      <c r="D15" s="1">
        <v>12621042</v>
      </c>
      <c r="E15" s="1">
        <v>22302000</v>
      </c>
      <c r="F15" s="2">
        <f t="shared" si="3"/>
        <v>9680958</v>
      </c>
      <c r="G15" s="49">
        <f t="shared" si="6"/>
        <v>76.704902812303459</v>
      </c>
      <c r="H15" s="260"/>
      <c r="I15" s="260"/>
      <c r="J15" s="152" t="s">
        <v>3</v>
      </c>
      <c r="K15" s="65">
        <f>SUM(K13:K14)</f>
        <v>1800000</v>
      </c>
      <c r="L15" s="65">
        <f>SUM(L13:L14)</f>
        <v>1800000</v>
      </c>
      <c r="M15" s="68">
        <f>SUM(L15-K15)</f>
        <v>0</v>
      </c>
      <c r="N15" s="69">
        <f t="shared" si="5"/>
        <v>0</v>
      </c>
    </row>
    <row r="16" spans="1:19" ht="32.25" customHeight="1">
      <c r="A16" s="284"/>
      <c r="B16" s="282"/>
      <c r="C16" s="154" t="s">
        <v>53</v>
      </c>
      <c r="D16" s="1">
        <v>2812821</v>
      </c>
      <c r="E16" s="1"/>
      <c r="F16" s="2">
        <f t="shared" si="3"/>
        <v>-2812821</v>
      </c>
      <c r="G16" s="49">
        <f t="shared" si="6"/>
        <v>-100</v>
      </c>
      <c r="H16" s="260"/>
      <c r="I16" s="260" t="s">
        <v>21</v>
      </c>
      <c r="J16" s="151" t="s">
        <v>20</v>
      </c>
      <c r="K16" s="1">
        <v>500000</v>
      </c>
      <c r="L16" s="1">
        <v>500000</v>
      </c>
      <c r="M16" s="3">
        <f t="shared" si="4"/>
        <v>0</v>
      </c>
      <c r="N16" s="63">
        <f t="shared" si="5"/>
        <v>0</v>
      </c>
    </row>
    <row r="17" spans="1:14" ht="32.25" customHeight="1">
      <c r="A17" s="285" t="s">
        <v>3</v>
      </c>
      <c r="B17" s="269"/>
      <c r="C17" s="255"/>
      <c r="D17" s="65">
        <f>SUM(D15:D16)</f>
        <v>15433863</v>
      </c>
      <c r="E17" s="65">
        <f>SUM(E15)</f>
        <v>22302000</v>
      </c>
      <c r="F17" s="66">
        <f t="shared" si="3"/>
        <v>6868137</v>
      </c>
      <c r="G17" s="67">
        <f t="shared" si="6"/>
        <v>44.500440362856665</v>
      </c>
      <c r="H17" s="260"/>
      <c r="I17" s="260"/>
      <c r="J17" s="154" t="s">
        <v>47</v>
      </c>
      <c r="K17" s="1">
        <v>3840000</v>
      </c>
      <c r="L17" s="1">
        <v>3840000</v>
      </c>
      <c r="M17" s="3">
        <f t="shared" si="4"/>
        <v>0</v>
      </c>
      <c r="N17" s="51">
        <f t="shared" si="5"/>
        <v>0</v>
      </c>
    </row>
    <row r="18" spans="1:14" ht="32.25" customHeight="1">
      <c r="A18" s="283" t="s">
        <v>67</v>
      </c>
      <c r="B18" s="281" t="s">
        <v>67</v>
      </c>
      <c r="C18" s="154" t="s">
        <v>43</v>
      </c>
      <c r="D18" s="1">
        <v>30137</v>
      </c>
      <c r="E18" s="1">
        <v>30000</v>
      </c>
      <c r="F18" s="2">
        <f t="shared" si="3"/>
        <v>-137</v>
      </c>
      <c r="G18" s="61">
        <f t="shared" si="6"/>
        <v>-0.45459070245877164</v>
      </c>
      <c r="H18" s="260"/>
      <c r="I18" s="260"/>
      <c r="J18" s="151" t="s">
        <v>22</v>
      </c>
      <c r="K18" s="1">
        <v>24000000</v>
      </c>
      <c r="L18" s="1">
        <v>24000000</v>
      </c>
      <c r="M18" s="3">
        <f t="shared" si="4"/>
        <v>0</v>
      </c>
      <c r="N18" s="51">
        <f t="shared" si="5"/>
        <v>0</v>
      </c>
    </row>
    <row r="19" spans="1:14" ht="32.25" customHeight="1">
      <c r="A19" s="284"/>
      <c r="B19" s="282"/>
      <c r="C19" s="151" t="s">
        <v>12</v>
      </c>
      <c r="D19" s="1">
        <v>0</v>
      </c>
      <c r="E19" s="1">
        <v>500000</v>
      </c>
      <c r="F19" s="2">
        <f t="shared" si="3"/>
        <v>500000</v>
      </c>
      <c r="G19" s="61">
        <f>IF(D19=0,0,(F19/D19*100))</f>
        <v>0</v>
      </c>
      <c r="H19" s="260"/>
      <c r="I19" s="260"/>
      <c r="J19" s="151" t="s">
        <v>23</v>
      </c>
      <c r="K19" s="1">
        <v>9000000</v>
      </c>
      <c r="L19" s="1">
        <v>7800000</v>
      </c>
      <c r="M19" s="3">
        <f t="shared" si="4"/>
        <v>-1200000</v>
      </c>
      <c r="N19" s="51">
        <f t="shared" si="5"/>
        <v>-13.333333333333334</v>
      </c>
    </row>
    <row r="20" spans="1:14" ht="32.25" customHeight="1">
      <c r="A20" s="265" t="s">
        <v>3</v>
      </c>
      <c r="B20" s="256"/>
      <c r="C20" s="256"/>
      <c r="D20" s="65">
        <f>SUM(D18:D19)</f>
        <v>30137</v>
      </c>
      <c r="E20" s="65">
        <v>530000</v>
      </c>
      <c r="F20" s="66">
        <f t="shared" si="3"/>
        <v>499863</v>
      </c>
      <c r="G20" s="67">
        <f>F20/D20*100</f>
        <v>1658.6355642565618</v>
      </c>
      <c r="H20" s="260"/>
      <c r="I20" s="260"/>
      <c r="J20" s="151" t="s">
        <v>24</v>
      </c>
      <c r="K20" s="1">
        <v>9600000</v>
      </c>
      <c r="L20" s="1">
        <v>9600000</v>
      </c>
      <c r="M20" s="3">
        <f t="shared" si="4"/>
        <v>0</v>
      </c>
      <c r="N20" s="51">
        <f t="shared" si="5"/>
        <v>0</v>
      </c>
    </row>
    <row r="21" spans="1:14" ht="32.25" customHeight="1">
      <c r="A21" s="162"/>
      <c r="B21" s="160"/>
      <c r="C21" s="160"/>
      <c r="D21" s="160"/>
      <c r="E21" s="160"/>
      <c r="F21" s="160"/>
      <c r="G21" s="161"/>
      <c r="H21" s="267"/>
      <c r="I21" s="260"/>
      <c r="J21" s="151" t="s">
        <v>25</v>
      </c>
      <c r="K21" s="1">
        <v>600000</v>
      </c>
      <c r="L21" s="1">
        <v>600000</v>
      </c>
      <c r="M21" s="3">
        <f t="shared" si="4"/>
        <v>0</v>
      </c>
      <c r="N21" s="51">
        <f t="shared" si="5"/>
        <v>0</v>
      </c>
    </row>
    <row r="22" spans="1:14" ht="32.25" customHeight="1">
      <c r="A22" s="12"/>
      <c r="B22" s="4"/>
      <c r="C22" s="4"/>
      <c r="D22" s="5"/>
      <c r="E22" s="5"/>
      <c r="F22" s="6"/>
      <c r="G22" s="7"/>
      <c r="H22" s="267"/>
      <c r="I22" s="260"/>
      <c r="J22" s="152" t="s">
        <v>3</v>
      </c>
      <c r="K22" s="65">
        <f>SUM(K16:K21)</f>
        <v>47540000</v>
      </c>
      <c r="L22" s="65">
        <f>SUM(L16:L21)</f>
        <v>46340000</v>
      </c>
      <c r="M22" s="68">
        <f t="shared" si="4"/>
        <v>-1200000</v>
      </c>
      <c r="N22" s="69">
        <f t="shared" si="5"/>
        <v>-2.5241901556583928</v>
      </c>
    </row>
    <row r="23" spans="1:14" ht="32.25" customHeight="1">
      <c r="A23" s="12"/>
      <c r="B23" s="4"/>
      <c r="C23" s="4"/>
      <c r="D23" s="5"/>
      <c r="E23" s="5"/>
      <c r="F23" s="6"/>
      <c r="G23" s="7"/>
      <c r="H23" s="255" t="s">
        <v>3</v>
      </c>
      <c r="I23" s="256"/>
      <c r="J23" s="256"/>
      <c r="K23" s="65">
        <f>SUM(K22,K15,K12)</f>
        <v>331278470</v>
      </c>
      <c r="L23" s="65">
        <f>SUM(L22,L15,L12)</f>
        <v>341303480</v>
      </c>
      <c r="M23" s="68">
        <f t="shared" si="4"/>
        <v>10025010</v>
      </c>
      <c r="N23" s="69">
        <f t="shared" si="5"/>
        <v>3.026158023490026</v>
      </c>
    </row>
    <row r="24" spans="1:14" ht="32.25" customHeight="1">
      <c r="A24" s="12"/>
      <c r="B24" s="4"/>
      <c r="C24" s="4"/>
      <c r="D24" s="5"/>
      <c r="E24" s="5"/>
      <c r="F24" s="6"/>
      <c r="G24" s="7"/>
      <c r="H24" s="267" t="s">
        <v>26</v>
      </c>
      <c r="I24" s="260" t="s">
        <v>27</v>
      </c>
      <c r="J24" s="151" t="s">
        <v>28</v>
      </c>
      <c r="K24" s="1">
        <v>2000000</v>
      </c>
      <c r="L24" s="1">
        <v>5000000</v>
      </c>
      <c r="M24" s="3">
        <f t="shared" si="4"/>
        <v>3000000</v>
      </c>
      <c r="N24" s="51">
        <f t="shared" si="5"/>
        <v>150</v>
      </c>
    </row>
    <row r="25" spans="1:14" ht="32.25" customHeight="1">
      <c r="A25" s="12"/>
      <c r="B25" s="4"/>
      <c r="C25" s="4"/>
      <c r="D25" s="5"/>
      <c r="E25" s="5"/>
      <c r="F25" s="6"/>
      <c r="G25" s="7"/>
      <c r="H25" s="267"/>
      <c r="I25" s="260"/>
      <c r="J25" s="154" t="s">
        <v>48</v>
      </c>
      <c r="K25" s="1">
        <v>3000000</v>
      </c>
      <c r="L25" s="1">
        <v>3000000</v>
      </c>
      <c r="M25" s="3">
        <f t="shared" si="4"/>
        <v>0</v>
      </c>
      <c r="N25" s="51">
        <f t="shared" si="5"/>
        <v>0</v>
      </c>
    </row>
    <row r="26" spans="1:14" ht="32.25" customHeight="1">
      <c r="A26" s="12"/>
      <c r="B26" s="4"/>
      <c r="C26" s="4"/>
      <c r="D26" s="5"/>
      <c r="E26" s="5"/>
      <c r="F26" s="6"/>
      <c r="G26" s="7"/>
      <c r="H26" s="255" t="s">
        <v>3</v>
      </c>
      <c r="I26" s="256"/>
      <c r="J26" s="256"/>
      <c r="K26" s="65">
        <f>SUM(K24:K25)</f>
        <v>5000000</v>
      </c>
      <c r="L26" s="65">
        <f>SUM(L24:L25)</f>
        <v>8000000</v>
      </c>
      <c r="M26" s="68">
        <f t="shared" si="4"/>
        <v>3000000</v>
      </c>
      <c r="N26" s="69">
        <f t="shared" si="5"/>
        <v>60</v>
      </c>
    </row>
    <row r="27" spans="1:14" ht="32.25" customHeight="1">
      <c r="A27" s="12"/>
      <c r="B27" s="4"/>
      <c r="C27" s="4"/>
      <c r="D27" s="5"/>
      <c r="E27" s="5"/>
      <c r="F27" s="6"/>
      <c r="G27" s="7"/>
      <c r="H27" s="267" t="s">
        <v>29</v>
      </c>
      <c r="I27" s="260" t="s">
        <v>21</v>
      </c>
      <c r="J27" s="151" t="s">
        <v>30</v>
      </c>
      <c r="K27" s="1">
        <v>37926000</v>
      </c>
      <c r="L27" s="1">
        <v>43248000</v>
      </c>
      <c r="M27" s="3">
        <f t="shared" si="4"/>
        <v>5322000</v>
      </c>
      <c r="N27" s="51">
        <f t="shared" si="5"/>
        <v>14.032589780098087</v>
      </c>
    </row>
    <row r="28" spans="1:14" ht="32.25" customHeight="1">
      <c r="A28" s="12"/>
      <c r="B28" s="4"/>
      <c r="C28" s="4"/>
      <c r="D28" s="5"/>
      <c r="E28" s="5"/>
      <c r="F28" s="6"/>
      <c r="G28" s="7"/>
      <c r="H28" s="267"/>
      <c r="I28" s="260"/>
      <c r="J28" s="154" t="s">
        <v>49</v>
      </c>
      <c r="K28" s="1">
        <v>2400000</v>
      </c>
      <c r="L28" s="1">
        <v>2400000</v>
      </c>
      <c r="M28" s="3">
        <f t="shared" si="4"/>
        <v>0</v>
      </c>
      <c r="N28" s="51">
        <f t="shared" si="5"/>
        <v>0</v>
      </c>
    </row>
    <row r="29" spans="1:14" ht="32.25" customHeight="1">
      <c r="A29" s="12"/>
      <c r="B29" s="4"/>
      <c r="C29" s="4"/>
      <c r="D29" s="5"/>
      <c r="E29" s="5"/>
      <c r="F29" s="6"/>
      <c r="G29" s="7"/>
      <c r="H29" s="267"/>
      <c r="I29" s="260"/>
      <c r="J29" s="151" t="s">
        <v>31</v>
      </c>
      <c r="K29" s="1">
        <v>600000</v>
      </c>
      <c r="L29" s="1">
        <v>1000000</v>
      </c>
      <c r="M29" s="3">
        <f t="shared" si="4"/>
        <v>400000</v>
      </c>
      <c r="N29" s="51">
        <f t="shared" si="5"/>
        <v>66.666666666666657</v>
      </c>
    </row>
    <row r="30" spans="1:14" ht="32.25" customHeight="1">
      <c r="A30" s="12"/>
      <c r="B30" s="4"/>
      <c r="C30" s="4"/>
      <c r="D30" s="5"/>
      <c r="E30" s="5"/>
      <c r="F30" s="6"/>
      <c r="G30" s="7"/>
      <c r="H30" s="267"/>
      <c r="I30" s="260"/>
      <c r="J30" s="152" t="s">
        <v>3</v>
      </c>
      <c r="K30" s="65">
        <f>SUM(K27:K29)</f>
        <v>40926000</v>
      </c>
      <c r="L30" s="65">
        <f>SUM(L27:L29)</f>
        <v>46648000</v>
      </c>
      <c r="M30" s="68">
        <f t="shared" si="4"/>
        <v>5722000</v>
      </c>
      <c r="N30" s="69">
        <f>M30/K30*100</f>
        <v>13.981332160484778</v>
      </c>
    </row>
    <row r="31" spans="1:14" ht="32.25" customHeight="1">
      <c r="A31" s="12"/>
      <c r="B31" s="4"/>
      <c r="C31" s="4"/>
      <c r="D31" s="5"/>
      <c r="E31" s="5"/>
      <c r="F31" s="6"/>
      <c r="G31" s="7"/>
      <c r="H31" s="267"/>
      <c r="I31" s="260" t="s">
        <v>29</v>
      </c>
      <c r="J31" s="154" t="s">
        <v>57</v>
      </c>
      <c r="K31" s="1">
        <v>4080000</v>
      </c>
      <c r="L31" s="1">
        <v>3780000</v>
      </c>
      <c r="M31" s="3">
        <f t="shared" si="4"/>
        <v>-300000</v>
      </c>
      <c r="N31" s="63">
        <f>IF(K31=0,0,M31/K31*100)</f>
        <v>-7.3529411764705888</v>
      </c>
    </row>
    <row r="32" spans="1:14" ht="32.25" customHeight="1">
      <c r="A32" s="12"/>
      <c r="B32" s="4"/>
      <c r="C32" s="4"/>
      <c r="D32" s="5"/>
      <c r="E32" s="5"/>
      <c r="F32" s="6"/>
      <c r="G32" s="7"/>
      <c r="H32" s="267"/>
      <c r="I32" s="260"/>
      <c r="J32" s="152" t="s">
        <v>3</v>
      </c>
      <c r="K32" s="65">
        <f>SUM(K31)</f>
        <v>4080000</v>
      </c>
      <c r="L32" s="65">
        <f>SUM(L31)</f>
        <v>3780000</v>
      </c>
      <c r="M32" s="68">
        <f t="shared" si="4"/>
        <v>-300000</v>
      </c>
      <c r="N32" s="69">
        <f>IF(K32=0,0,M32/K32*100)</f>
        <v>-7.3529411764705888</v>
      </c>
    </row>
    <row r="33" spans="1:14" ht="32.25" customHeight="1">
      <c r="A33" s="12"/>
      <c r="B33" s="4"/>
      <c r="C33" s="4"/>
      <c r="D33" s="5"/>
      <c r="E33" s="5"/>
      <c r="F33" s="6"/>
      <c r="G33" s="7"/>
      <c r="H33" s="267"/>
      <c r="I33" s="260" t="s">
        <v>32</v>
      </c>
      <c r="J33" s="151" t="s">
        <v>33</v>
      </c>
      <c r="K33" s="1">
        <v>400000</v>
      </c>
      <c r="L33" s="1">
        <v>200000</v>
      </c>
      <c r="M33" s="3">
        <f t="shared" si="4"/>
        <v>-200000</v>
      </c>
      <c r="N33" s="51">
        <f t="shared" si="5"/>
        <v>-50</v>
      </c>
    </row>
    <row r="34" spans="1:14" ht="32.25" customHeight="1">
      <c r="A34" s="12"/>
      <c r="B34" s="4"/>
      <c r="C34" s="4"/>
      <c r="D34" s="5"/>
      <c r="E34" s="5"/>
      <c r="F34" s="6"/>
      <c r="G34" s="7"/>
      <c r="H34" s="267"/>
      <c r="I34" s="260"/>
      <c r="J34" s="154" t="s">
        <v>50</v>
      </c>
      <c r="K34" s="1">
        <v>5380000</v>
      </c>
      <c r="L34" s="1">
        <v>3880000</v>
      </c>
      <c r="M34" s="3">
        <f>SUM(L34-K34)</f>
        <v>-1500000</v>
      </c>
      <c r="N34" s="51">
        <f>M34/K34*100</f>
        <v>-27.881040892193308</v>
      </c>
    </row>
    <row r="35" spans="1:14" ht="32.25" customHeight="1">
      <c r="A35" s="12"/>
      <c r="B35" s="4"/>
      <c r="C35" s="4"/>
      <c r="D35" s="5"/>
      <c r="E35" s="5"/>
      <c r="F35" s="6"/>
      <c r="G35" s="7"/>
      <c r="H35" s="267"/>
      <c r="I35" s="260"/>
      <c r="J35" s="154" t="s">
        <v>51</v>
      </c>
      <c r="K35" s="1">
        <v>10530000</v>
      </c>
      <c r="L35" s="1">
        <v>12960000</v>
      </c>
      <c r="M35" s="3">
        <f>SUM(L35-K35)</f>
        <v>2430000</v>
      </c>
      <c r="N35" s="51">
        <f>M35/K35*100</f>
        <v>23.076923076923077</v>
      </c>
    </row>
    <row r="36" spans="1:14" ht="32.25" customHeight="1">
      <c r="A36" s="12"/>
      <c r="B36" s="4"/>
      <c r="C36" s="4"/>
      <c r="D36" s="5"/>
      <c r="E36" s="5"/>
      <c r="F36" s="6"/>
      <c r="G36" s="7"/>
      <c r="H36" s="267"/>
      <c r="I36" s="260"/>
      <c r="J36" s="151" t="s">
        <v>35</v>
      </c>
      <c r="K36" s="1">
        <v>3000000</v>
      </c>
      <c r="L36" s="1">
        <v>2300000</v>
      </c>
      <c r="M36" s="3">
        <f>SUM(L36-K36)</f>
        <v>-700000</v>
      </c>
      <c r="N36" s="51">
        <f>M36/K36*100</f>
        <v>-23.333333333333332</v>
      </c>
    </row>
    <row r="37" spans="1:14" ht="32.25" customHeight="1">
      <c r="A37" s="12"/>
      <c r="B37" s="4"/>
      <c r="C37" s="4"/>
      <c r="D37" s="5"/>
      <c r="E37" s="5"/>
      <c r="F37" s="6"/>
      <c r="G37" s="7"/>
      <c r="H37" s="267"/>
      <c r="I37" s="260"/>
      <c r="J37" s="154" t="s">
        <v>125</v>
      </c>
      <c r="K37" s="1">
        <v>3300000</v>
      </c>
      <c r="L37" s="1">
        <v>4280000</v>
      </c>
      <c r="M37" s="3">
        <f>SUM(L37-K37)</f>
        <v>980000</v>
      </c>
      <c r="N37" s="51">
        <f>IF(K37=0,0,M37/K37*100)</f>
        <v>29.696969696969699</v>
      </c>
    </row>
    <row r="38" spans="1:14" ht="32.25" customHeight="1">
      <c r="A38" s="12"/>
      <c r="B38" s="4"/>
      <c r="C38" s="4"/>
      <c r="D38" s="5"/>
      <c r="E38" s="5"/>
      <c r="F38" s="6"/>
      <c r="G38" s="7"/>
      <c r="H38" s="267"/>
      <c r="I38" s="260"/>
      <c r="J38" s="151" t="s">
        <v>34</v>
      </c>
      <c r="K38" s="1">
        <v>8400000</v>
      </c>
      <c r="L38" s="1">
        <v>6000000</v>
      </c>
      <c r="M38" s="3">
        <f>SUM(L38-K38)</f>
        <v>-2400000</v>
      </c>
      <c r="N38" s="51">
        <f>M38/K38*100</f>
        <v>-28.571428571428569</v>
      </c>
    </row>
    <row r="39" spans="1:14" ht="32.25" customHeight="1">
      <c r="A39" s="12"/>
      <c r="B39" s="4"/>
      <c r="C39" s="4"/>
      <c r="D39" s="5"/>
      <c r="E39" s="5"/>
      <c r="F39" s="6"/>
      <c r="G39" s="7"/>
      <c r="H39" s="267"/>
      <c r="I39" s="260"/>
      <c r="J39" s="151" t="s">
        <v>36</v>
      </c>
      <c r="K39" s="1">
        <v>2000000</v>
      </c>
      <c r="L39" s="1">
        <v>1000000</v>
      </c>
      <c r="M39" s="3">
        <f t="shared" si="4"/>
        <v>-1000000</v>
      </c>
      <c r="N39" s="51">
        <f t="shared" si="5"/>
        <v>-50</v>
      </c>
    </row>
    <row r="40" spans="1:14" ht="32.25" customHeight="1">
      <c r="A40" s="12"/>
      <c r="B40" s="4"/>
      <c r="C40" s="4"/>
      <c r="D40" s="5"/>
      <c r="E40" s="5"/>
      <c r="F40" s="6"/>
      <c r="G40" s="7"/>
      <c r="H40" s="267"/>
      <c r="I40" s="260"/>
      <c r="J40" s="152" t="s">
        <v>3</v>
      </c>
      <c r="K40" s="65">
        <f>SUM(K33:K39)</f>
        <v>33010000</v>
      </c>
      <c r="L40" s="65">
        <f>SUM(L33:L39)</f>
        <v>30620000</v>
      </c>
      <c r="M40" s="68">
        <f t="shared" si="4"/>
        <v>-2390000</v>
      </c>
      <c r="N40" s="69">
        <f t="shared" si="5"/>
        <v>-7.2402302332626487</v>
      </c>
    </row>
    <row r="41" spans="1:14" ht="32.25" customHeight="1">
      <c r="A41" s="12"/>
      <c r="B41" s="4"/>
      <c r="C41" s="4"/>
      <c r="D41" s="5"/>
      <c r="E41" s="5"/>
      <c r="F41" s="6"/>
      <c r="G41" s="7"/>
      <c r="H41" s="255" t="s">
        <v>3</v>
      </c>
      <c r="I41" s="256"/>
      <c r="J41" s="256"/>
      <c r="K41" s="65">
        <f>SUM(K30,,K32,K40)</f>
        <v>78016000</v>
      </c>
      <c r="L41" s="65">
        <f>SUM(L30,,L32,L40)</f>
        <v>81048000</v>
      </c>
      <c r="M41" s="68">
        <f t="shared" si="4"/>
        <v>3032000</v>
      </c>
      <c r="N41" s="69">
        <f t="shared" si="5"/>
        <v>3.8863822805578345</v>
      </c>
    </row>
    <row r="42" spans="1:14" ht="32.25" customHeight="1">
      <c r="A42" s="12"/>
      <c r="B42" s="4"/>
      <c r="C42" s="4"/>
      <c r="D42" s="5"/>
      <c r="E42" s="5"/>
      <c r="F42" s="6"/>
      <c r="G42" s="7"/>
      <c r="H42" s="155" t="s">
        <v>37</v>
      </c>
      <c r="I42" s="151" t="s">
        <v>37</v>
      </c>
      <c r="J42" s="151" t="s">
        <v>37</v>
      </c>
      <c r="K42" s="1">
        <v>50000</v>
      </c>
      <c r="L42" s="1">
        <v>50000</v>
      </c>
      <c r="M42" s="3">
        <f t="shared" si="4"/>
        <v>0</v>
      </c>
      <c r="N42" s="51">
        <f>M42/K42*100</f>
        <v>0</v>
      </c>
    </row>
    <row r="43" spans="1:14" ht="32.25" customHeight="1">
      <c r="A43" s="12"/>
      <c r="B43" s="4"/>
      <c r="C43" s="4"/>
      <c r="D43" s="5"/>
      <c r="E43" s="5"/>
      <c r="F43" s="6"/>
      <c r="G43" s="7"/>
      <c r="H43" s="269" t="s">
        <v>3</v>
      </c>
      <c r="I43" s="269"/>
      <c r="J43" s="255"/>
      <c r="K43" s="65">
        <f>SUM(K42)</f>
        <v>50000</v>
      </c>
      <c r="L43" s="65">
        <f>SUM(L42)</f>
        <v>50000</v>
      </c>
      <c r="M43" s="68">
        <f t="shared" si="4"/>
        <v>0</v>
      </c>
      <c r="N43" s="69">
        <f t="shared" si="5"/>
        <v>0</v>
      </c>
    </row>
    <row r="44" spans="1:14" ht="32.25" customHeight="1">
      <c r="A44" s="12"/>
      <c r="B44" s="4"/>
      <c r="C44" s="4"/>
      <c r="D44" s="5"/>
      <c r="E44" s="5"/>
      <c r="F44" s="6"/>
      <c r="G44" s="7"/>
      <c r="H44" s="266" t="s">
        <v>55</v>
      </c>
      <c r="I44" s="268" t="s">
        <v>55</v>
      </c>
      <c r="J44" s="151" t="s">
        <v>38</v>
      </c>
      <c r="K44" s="1">
        <v>13650530</v>
      </c>
      <c r="L44" s="1">
        <v>16593520</v>
      </c>
      <c r="M44" s="3">
        <f t="shared" si="4"/>
        <v>2942990</v>
      </c>
      <c r="N44" s="51">
        <f t="shared" si="5"/>
        <v>21.55952919044169</v>
      </c>
    </row>
    <row r="45" spans="1:14" ht="32.25" customHeight="1">
      <c r="A45" s="12"/>
      <c r="B45" s="4"/>
      <c r="C45" s="4"/>
      <c r="D45" s="5"/>
      <c r="E45" s="5"/>
      <c r="F45" s="6"/>
      <c r="G45" s="7"/>
      <c r="H45" s="267"/>
      <c r="I45" s="260"/>
      <c r="J45" s="151" t="s">
        <v>39</v>
      </c>
      <c r="K45" s="1">
        <v>5000</v>
      </c>
      <c r="L45" s="1">
        <v>5000</v>
      </c>
      <c r="M45" s="3">
        <f t="shared" si="4"/>
        <v>0</v>
      </c>
      <c r="N45" s="51">
        <f t="shared" si="5"/>
        <v>0</v>
      </c>
    </row>
    <row r="46" spans="1:14" ht="32.25" customHeight="1">
      <c r="A46" s="12"/>
      <c r="B46" s="4"/>
      <c r="C46" s="4"/>
      <c r="D46" s="5"/>
      <c r="E46" s="5"/>
      <c r="F46" s="6"/>
      <c r="G46" s="7"/>
      <c r="H46" s="255" t="s">
        <v>3</v>
      </c>
      <c r="I46" s="256"/>
      <c r="J46" s="256"/>
      <c r="K46" s="65">
        <f>SUM(K44:K45)</f>
        <v>13655530</v>
      </c>
      <c r="L46" s="65">
        <f>SUM(L44:L45)</f>
        <v>16598520</v>
      </c>
      <c r="M46" s="68">
        <f t="shared" si="4"/>
        <v>2942990</v>
      </c>
      <c r="N46" s="69">
        <f t="shared" si="5"/>
        <v>21.551635125110487</v>
      </c>
    </row>
    <row r="47" spans="1:14" ht="32.25" customHeight="1">
      <c r="A47" s="12"/>
      <c r="B47" s="4"/>
      <c r="C47" s="4"/>
      <c r="D47" s="5"/>
      <c r="E47" s="5"/>
      <c r="F47" s="6"/>
      <c r="G47" s="7"/>
      <c r="H47" s="155" t="s">
        <v>40</v>
      </c>
      <c r="I47" s="154" t="s">
        <v>56</v>
      </c>
      <c r="J47" s="154" t="s">
        <v>52</v>
      </c>
      <c r="K47" s="1">
        <v>2000000</v>
      </c>
      <c r="L47" s="1">
        <v>3000000</v>
      </c>
      <c r="M47" s="3">
        <f t="shared" si="4"/>
        <v>1000000</v>
      </c>
      <c r="N47" s="63">
        <v>0</v>
      </c>
    </row>
    <row r="48" spans="1:14" ht="32.25" customHeight="1">
      <c r="A48" s="13"/>
      <c r="B48" s="8"/>
      <c r="C48" s="8"/>
      <c r="D48" s="9"/>
      <c r="E48" s="9"/>
      <c r="F48" s="10"/>
      <c r="G48" s="11"/>
      <c r="H48" s="255" t="s">
        <v>3</v>
      </c>
      <c r="I48" s="256"/>
      <c r="J48" s="256"/>
      <c r="K48" s="65">
        <v>2000000</v>
      </c>
      <c r="L48" s="65">
        <f>SUM(L47)</f>
        <v>3000000</v>
      </c>
      <c r="M48" s="68">
        <f t="shared" si="4"/>
        <v>1000000</v>
      </c>
      <c r="N48" s="69">
        <v>0</v>
      </c>
    </row>
    <row r="49" spans="1:14" ht="32.25" customHeight="1" thickBot="1">
      <c r="A49" s="258" t="s">
        <v>199</v>
      </c>
      <c r="B49" s="259"/>
      <c r="C49" s="259"/>
      <c r="D49" s="177">
        <f>SUM(D8,D10,D12,D14,D17,D20)</f>
        <v>430000000</v>
      </c>
      <c r="E49" s="177">
        <f>SUM(E8,E10,E12,E14,E17,E20)</f>
        <v>450000000</v>
      </c>
      <c r="F49" s="178">
        <f>SUM(E49-D49)</f>
        <v>20000000</v>
      </c>
      <c r="G49" s="179">
        <f>F49/D49*100</f>
        <v>4.6511627906976747</v>
      </c>
      <c r="H49" s="257" t="s">
        <v>199</v>
      </c>
      <c r="I49" s="257"/>
      <c r="J49" s="257"/>
      <c r="K49" s="180">
        <f>SUM(K23,K26,K41,K43,K46,K48)</f>
        <v>430000000</v>
      </c>
      <c r="L49" s="180">
        <f>SUM(L23,L26,L41,L43,L46,L48)</f>
        <v>450000000</v>
      </c>
      <c r="M49" s="181">
        <f t="shared" si="4"/>
        <v>20000000</v>
      </c>
      <c r="N49" s="182">
        <f>M49/K49*100</f>
        <v>4.6511627906976747</v>
      </c>
    </row>
  </sheetData>
  <mergeCells count="48">
    <mergeCell ref="B18:B19"/>
    <mergeCell ref="A18:A19"/>
    <mergeCell ref="A8:C8"/>
    <mergeCell ref="A10:C10"/>
    <mergeCell ref="A12:C12"/>
    <mergeCell ref="A14:C14"/>
    <mergeCell ref="A17:C17"/>
    <mergeCell ref="A15:A16"/>
    <mergeCell ref="B15:B16"/>
    <mergeCell ref="M4:N4"/>
    <mergeCell ref="A1:N1"/>
    <mergeCell ref="I6:I12"/>
    <mergeCell ref="A3:G3"/>
    <mergeCell ref="H3:N3"/>
    <mergeCell ref="A4:A5"/>
    <mergeCell ref="B4:B5"/>
    <mergeCell ref="C4:C5"/>
    <mergeCell ref="H4:H5"/>
    <mergeCell ref="I4:I5"/>
    <mergeCell ref="J4:J5"/>
    <mergeCell ref="D4:D5"/>
    <mergeCell ref="E4:E5"/>
    <mergeCell ref="A2:N2"/>
    <mergeCell ref="A6:A7"/>
    <mergeCell ref="B6:B7"/>
    <mergeCell ref="K4:K5"/>
    <mergeCell ref="L4:L5"/>
    <mergeCell ref="F4:G4"/>
    <mergeCell ref="A20:C20"/>
    <mergeCell ref="H44:H45"/>
    <mergeCell ref="I44:I45"/>
    <mergeCell ref="I13:I15"/>
    <mergeCell ref="I16:I22"/>
    <mergeCell ref="H23:J23"/>
    <mergeCell ref="H24:H25"/>
    <mergeCell ref="I24:I25"/>
    <mergeCell ref="H26:J26"/>
    <mergeCell ref="H6:H22"/>
    <mergeCell ref="H43:J43"/>
    <mergeCell ref="H27:H40"/>
    <mergeCell ref="I27:I30"/>
    <mergeCell ref="H48:J48"/>
    <mergeCell ref="H49:J49"/>
    <mergeCell ref="A49:C49"/>
    <mergeCell ref="I31:I32"/>
    <mergeCell ref="I33:I40"/>
    <mergeCell ref="H41:J41"/>
    <mergeCell ref="H46:J46"/>
  </mergeCells>
  <phoneticPr fontId="2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zoomScale="130" zoomScaleNormal="130" workbookViewId="0">
      <pane ySplit="4" topLeftCell="A5" activePane="bottomLeft" state="frozen"/>
      <selection pane="bottomLeft" activeCell="F15" sqref="F15"/>
    </sheetView>
  </sheetViews>
  <sheetFormatPr defaultRowHeight="16.5"/>
  <cols>
    <col min="1" max="3" width="10.5" customWidth="1"/>
    <col min="4" max="4" width="11.625" bestFit="1" customWidth="1"/>
    <col min="5" max="5" width="12.875" bestFit="1" customWidth="1"/>
    <col min="6" max="7" width="10.5" customWidth="1"/>
    <col min="10" max="10" width="25.5" customWidth="1"/>
    <col min="11" max="11" width="10.5" customWidth="1"/>
  </cols>
  <sheetData>
    <row r="1" spans="1:11" ht="45" customHeight="1">
      <c r="A1" s="330" t="s">
        <v>324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11" ht="17.25" thickBot="1">
      <c r="A2" s="331" t="s">
        <v>81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</row>
    <row r="3" spans="1:11" ht="30" customHeight="1">
      <c r="A3" s="332" t="s">
        <v>58</v>
      </c>
      <c r="B3" s="334" t="s">
        <v>59</v>
      </c>
      <c r="C3" s="334" t="s">
        <v>60</v>
      </c>
      <c r="D3" s="336" t="s">
        <v>266</v>
      </c>
      <c r="E3" s="336" t="s">
        <v>267</v>
      </c>
      <c r="F3" s="338" t="s">
        <v>61</v>
      </c>
      <c r="G3" s="338"/>
      <c r="H3" s="339" t="s">
        <v>62</v>
      </c>
      <c r="I3" s="339"/>
      <c r="J3" s="339"/>
      <c r="K3" s="341" t="s">
        <v>63</v>
      </c>
    </row>
    <row r="4" spans="1:11" ht="30" customHeight="1">
      <c r="A4" s="333"/>
      <c r="B4" s="335"/>
      <c r="C4" s="335"/>
      <c r="D4" s="337"/>
      <c r="E4" s="337"/>
      <c r="F4" s="14" t="s">
        <v>1</v>
      </c>
      <c r="G4" s="14" t="s">
        <v>64</v>
      </c>
      <c r="H4" s="340"/>
      <c r="I4" s="340"/>
      <c r="J4" s="340"/>
      <c r="K4" s="342"/>
    </row>
    <row r="5" spans="1:11" s="98" customFormat="1" ht="27" customHeight="1">
      <c r="A5" s="309" t="s">
        <v>69</v>
      </c>
      <c r="B5" s="319" t="s">
        <v>70</v>
      </c>
      <c r="C5" s="194" t="s">
        <v>268</v>
      </c>
      <c r="D5" s="246">
        <v>46080000</v>
      </c>
      <c r="E5" s="246">
        <v>46080000</v>
      </c>
      <c r="F5" s="247">
        <f t="shared" ref="F5:F19" si="0">E5-D5</f>
        <v>0</v>
      </c>
      <c r="G5" s="248">
        <f>F5/D5*100</f>
        <v>0</v>
      </c>
      <c r="H5" s="326" t="s">
        <v>308</v>
      </c>
      <c r="I5" s="327"/>
      <c r="J5" s="328"/>
      <c r="K5" s="286" t="s">
        <v>118</v>
      </c>
    </row>
    <row r="6" spans="1:11" ht="72" customHeight="1">
      <c r="A6" s="309"/>
      <c r="B6" s="319"/>
      <c r="C6" s="193" t="s">
        <v>269</v>
      </c>
      <c r="D6" s="249">
        <v>36096000</v>
      </c>
      <c r="E6" s="249">
        <v>43248000</v>
      </c>
      <c r="F6" s="247">
        <f t="shared" si="0"/>
        <v>7152000</v>
      </c>
      <c r="G6" s="248">
        <f>IF(D6=0,0,F6/D6*100)</f>
        <v>19.813829787234042</v>
      </c>
      <c r="H6" s="329" t="s">
        <v>306</v>
      </c>
      <c r="I6" s="329"/>
      <c r="J6" s="329"/>
      <c r="K6" s="287"/>
    </row>
    <row r="7" spans="1:11">
      <c r="A7" s="323" t="s">
        <v>65</v>
      </c>
      <c r="B7" s="324"/>
      <c r="C7" s="324"/>
      <c r="D7" s="70">
        <f>SUM(D5:D6)</f>
        <v>82176000</v>
      </c>
      <c r="E7" s="70">
        <f>SUM(E5:E6)</f>
        <v>89328000</v>
      </c>
      <c r="F7" s="71">
        <f t="shared" si="0"/>
        <v>7152000</v>
      </c>
      <c r="G7" s="72">
        <f>F7/D7*100</f>
        <v>8.7032710280373831</v>
      </c>
      <c r="H7" s="325"/>
      <c r="I7" s="325"/>
      <c r="J7" s="325"/>
      <c r="K7" s="73"/>
    </row>
    <row r="8" spans="1:11" ht="29.1" customHeight="1">
      <c r="A8" s="19" t="s">
        <v>71</v>
      </c>
      <c r="B8" s="15" t="s">
        <v>72</v>
      </c>
      <c r="C8" s="15" t="s">
        <v>66</v>
      </c>
      <c r="D8" s="16">
        <v>46000000</v>
      </c>
      <c r="E8" s="16">
        <v>46000000</v>
      </c>
      <c r="F8" s="17">
        <f t="shared" si="0"/>
        <v>0</v>
      </c>
      <c r="G8" s="27">
        <f>F8/D8*100</f>
        <v>0</v>
      </c>
      <c r="H8" s="317" t="s">
        <v>175</v>
      </c>
      <c r="I8" s="310"/>
      <c r="J8" s="310"/>
      <c r="K8" s="20"/>
    </row>
    <row r="9" spans="1:11">
      <c r="A9" s="296" t="s">
        <v>65</v>
      </c>
      <c r="B9" s="297"/>
      <c r="C9" s="297"/>
      <c r="D9" s="70">
        <f>SUM(D8)</f>
        <v>46000000</v>
      </c>
      <c r="E9" s="70">
        <f>SUM(E8)</f>
        <v>46000000</v>
      </c>
      <c r="F9" s="71">
        <f t="shared" si="0"/>
        <v>0</v>
      </c>
      <c r="G9" s="72">
        <f>F9/D9*100</f>
        <v>0</v>
      </c>
      <c r="H9" s="298"/>
      <c r="I9" s="298"/>
      <c r="J9" s="298"/>
      <c r="K9" s="74"/>
    </row>
    <row r="10" spans="1:11" ht="29.1" customHeight="1">
      <c r="A10" s="21" t="s">
        <v>114</v>
      </c>
      <c r="B10" s="59" t="s">
        <v>114</v>
      </c>
      <c r="C10" s="22" t="s">
        <v>73</v>
      </c>
      <c r="D10" s="16">
        <v>0</v>
      </c>
      <c r="E10" s="16">
        <v>0</v>
      </c>
      <c r="F10" s="17">
        <f t="shared" si="0"/>
        <v>0</v>
      </c>
      <c r="G10" s="27" t="s">
        <v>80</v>
      </c>
      <c r="H10" s="318"/>
      <c r="I10" s="318"/>
      <c r="J10" s="318"/>
      <c r="K10" s="18"/>
    </row>
    <row r="11" spans="1:11">
      <c r="A11" s="296" t="s">
        <v>65</v>
      </c>
      <c r="B11" s="297"/>
      <c r="C11" s="297"/>
      <c r="D11" s="70">
        <f>SUM(D10)</f>
        <v>0</v>
      </c>
      <c r="E11" s="70">
        <f>SUM(E10)</f>
        <v>0</v>
      </c>
      <c r="F11" s="71">
        <f t="shared" si="0"/>
        <v>0</v>
      </c>
      <c r="G11" s="72" t="s">
        <v>80</v>
      </c>
      <c r="H11" s="298"/>
      <c r="I11" s="298"/>
      <c r="J11" s="298"/>
      <c r="K11" s="74"/>
    </row>
    <row r="12" spans="1:11" ht="33" customHeight="1">
      <c r="A12" s="21" t="s">
        <v>9</v>
      </c>
      <c r="B12" s="15" t="s">
        <v>9</v>
      </c>
      <c r="C12" s="15" t="s">
        <v>74</v>
      </c>
      <c r="D12" s="16">
        <v>284160000</v>
      </c>
      <c r="E12" s="16">
        <v>291840000</v>
      </c>
      <c r="F12" s="17">
        <f t="shared" si="0"/>
        <v>7680000</v>
      </c>
      <c r="G12" s="27">
        <f t="shared" ref="G12:G19" si="1">F12/D12*100</f>
        <v>2.7027027027027026</v>
      </c>
      <c r="H12" s="320" t="s">
        <v>307</v>
      </c>
      <c r="I12" s="321"/>
      <c r="J12" s="322"/>
      <c r="K12" s="18" t="s">
        <v>177</v>
      </c>
    </row>
    <row r="13" spans="1:11">
      <c r="A13" s="296" t="s">
        <v>65</v>
      </c>
      <c r="B13" s="297"/>
      <c r="C13" s="297"/>
      <c r="D13" s="70">
        <f>SUM(D12)</f>
        <v>284160000</v>
      </c>
      <c r="E13" s="70">
        <f>SUM(E12)</f>
        <v>291840000</v>
      </c>
      <c r="F13" s="71">
        <f t="shared" si="0"/>
        <v>7680000</v>
      </c>
      <c r="G13" s="72">
        <f t="shared" si="1"/>
        <v>2.7027027027027026</v>
      </c>
      <c r="H13" s="298"/>
      <c r="I13" s="298"/>
      <c r="J13" s="298"/>
      <c r="K13" s="74"/>
    </row>
    <row r="14" spans="1:11" ht="29.1" customHeight="1">
      <c r="A14" s="309" t="s">
        <v>115</v>
      </c>
      <c r="B14" s="292" t="s">
        <v>75</v>
      </c>
      <c r="C14" s="15" t="s">
        <v>76</v>
      </c>
      <c r="D14" s="16">
        <v>17134000</v>
      </c>
      <c r="E14" s="16">
        <v>22302000</v>
      </c>
      <c r="F14" s="17">
        <f t="shared" si="0"/>
        <v>5168000</v>
      </c>
      <c r="G14" s="27">
        <f t="shared" si="1"/>
        <v>30.162250496089648</v>
      </c>
      <c r="H14" s="310"/>
      <c r="I14" s="310"/>
      <c r="J14" s="310"/>
      <c r="K14" s="20"/>
    </row>
    <row r="15" spans="1:11" ht="29.1" customHeight="1">
      <c r="A15" s="309"/>
      <c r="B15" s="293"/>
      <c r="C15" s="15" t="s">
        <v>77</v>
      </c>
      <c r="D15" s="16">
        <v>0</v>
      </c>
      <c r="E15" s="16">
        <v>0</v>
      </c>
      <c r="F15" s="17">
        <f t="shared" si="0"/>
        <v>0</v>
      </c>
      <c r="G15" s="27">
        <f>IF(D15=0,0,F15/D15*100)</f>
        <v>0</v>
      </c>
      <c r="H15" s="310"/>
      <c r="I15" s="310"/>
      <c r="J15" s="310"/>
      <c r="K15" s="20"/>
    </row>
    <row r="16" spans="1:11">
      <c r="A16" s="296" t="s">
        <v>65</v>
      </c>
      <c r="B16" s="297"/>
      <c r="C16" s="297"/>
      <c r="D16" s="70">
        <f>SUM(D14:D15)</f>
        <v>17134000</v>
      </c>
      <c r="E16" s="70">
        <f>SUM(E14:E15)</f>
        <v>22302000</v>
      </c>
      <c r="F16" s="71">
        <f t="shared" si="0"/>
        <v>5168000</v>
      </c>
      <c r="G16" s="72">
        <f t="shared" si="1"/>
        <v>30.162250496089648</v>
      </c>
      <c r="H16" s="298"/>
      <c r="I16" s="298"/>
      <c r="J16" s="298"/>
      <c r="K16" s="74"/>
    </row>
    <row r="17" spans="1:11" ht="29.1" customHeight="1">
      <c r="A17" s="311" t="s">
        <v>67</v>
      </c>
      <c r="B17" s="294" t="s">
        <v>67</v>
      </c>
      <c r="C17" s="23" t="s">
        <v>78</v>
      </c>
      <c r="D17" s="24">
        <v>30000</v>
      </c>
      <c r="E17" s="24">
        <v>30000</v>
      </c>
      <c r="F17" s="52">
        <f>E17-D17</f>
        <v>0</v>
      </c>
      <c r="G17" s="60">
        <f t="shared" si="1"/>
        <v>0</v>
      </c>
      <c r="H17" s="313"/>
      <c r="I17" s="314"/>
      <c r="J17" s="315"/>
      <c r="K17" s="26"/>
    </row>
    <row r="18" spans="1:11" ht="29.1" customHeight="1">
      <c r="A18" s="312"/>
      <c r="B18" s="295"/>
      <c r="C18" s="35" t="s">
        <v>79</v>
      </c>
      <c r="D18" s="24">
        <v>500000</v>
      </c>
      <c r="E18" s="24">
        <v>500000</v>
      </c>
      <c r="F18" s="52">
        <f t="shared" si="0"/>
        <v>0</v>
      </c>
      <c r="G18" s="60">
        <f>IF(D18=0,0,F18/D18*100)</f>
        <v>0</v>
      </c>
      <c r="H18" s="316"/>
      <c r="I18" s="316"/>
      <c r="J18" s="316"/>
      <c r="K18" s="25"/>
    </row>
    <row r="19" spans="1:11">
      <c r="A19" s="296" t="s">
        <v>65</v>
      </c>
      <c r="B19" s="297"/>
      <c r="C19" s="297"/>
      <c r="D19" s="70">
        <f>SUM(D17:D18)</f>
        <v>530000</v>
      </c>
      <c r="E19" s="70">
        <f>SUM(E17:E18)</f>
        <v>530000</v>
      </c>
      <c r="F19" s="71">
        <f t="shared" si="0"/>
        <v>0</v>
      </c>
      <c r="G19" s="72">
        <f t="shared" si="1"/>
        <v>0</v>
      </c>
      <c r="H19" s="298"/>
      <c r="I19" s="298"/>
      <c r="J19" s="298"/>
      <c r="K19" s="74"/>
    </row>
    <row r="20" spans="1:11">
      <c r="A20" s="299" t="s">
        <v>68</v>
      </c>
      <c r="B20" s="300"/>
      <c r="C20" s="300"/>
      <c r="D20" s="303">
        <f>SUM(D19,D16,D13,D11,D9,D7)</f>
        <v>430000000</v>
      </c>
      <c r="E20" s="303">
        <f>SUM(E19,E16,E13,E11,E9,E7)</f>
        <v>450000000</v>
      </c>
      <c r="F20" s="305">
        <f>E20-D20</f>
        <v>20000000</v>
      </c>
      <c r="G20" s="307">
        <f>F20/D20*100</f>
        <v>4.6511627906976747</v>
      </c>
      <c r="H20" s="288"/>
      <c r="I20" s="288"/>
      <c r="J20" s="288"/>
      <c r="K20" s="290"/>
    </row>
    <row r="21" spans="1:11" ht="17.25" thickBot="1">
      <c r="A21" s="301"/>
      <c r="B21" s="302"/>
      <c r="C21" s="302"/>
      <c r="D21" s="304"/>
      <c r="E21" s="304"/>
      <c r="F21" s="306"/>
      <c r="G21" s="308"/>
      <c r="H21" s="289"/>
      <c r="I21" s="289"/>
      <c r="J21" s="289"/>
      <c r="K21" s="291"/>
    </row>
    <row r="23" spans="1:11">
      <c r="E23" s="105"/>
    </row>
    <row r="24" spans="1:11">
      <c r="E24" s="105"/>
    </row>
    <row r="25" spans="1:11">
      <c r="E25" s="105"/>
    </row>
  </sheetData>
  <mergeCells count="45">
    <mergeCell ref="A1:K1"/>
    <mergeCell ref="A2:K2"/>
    <mergeCell ref="A3:A4"/>
    <mergeCell ref="B3:B4"/>
    <mergeCell ref="C3:C4"/>
    <mergeCell ref="D3:D4"/>
    <mergeCell ref="E3:E4"/>
    <mergeCell ref="F3:G3"/>
    <mergeCell ref="H3:J4"/>
    <mergeCell ref="K3:K4"/>
    <mergeCell ref="A5:A6"/>
    <mergeCell ref="B5:B6"/>
    <mergeCell ref="H12:J12"/>
    <mergeCell ref="A7:C7"/>
    <mergeCell ref="H7:J7"/>
    <mergeCell ref="H5:J5"/>
    <mergeCell ref="H6:J6"/>
    <mergeCell ref="H15:J15"/>
    <mergeCell ref="H8:J8"/>
    <mergeCell ref="A9:C9"/>
    <mergeCell ref="H9:J9"/>
    <mergeCell ref="H10:J10"/>
    <mergeCell ref="A11:C11"/>
    <mergeCell ref="H11:J11"/>
    <mergeCell ref="A17:A18"/>
    <mergeCell ref="H17:J17"/>
    <mergeCell ref="A16:C16"/>
    <mergeCell ref="H16:J16"/>
    <mergeCell ref="H18:J18"/>
    <mergeCell ref="K5:K6"/>
    <mergeCell ref="H20:J21"/>
    <mergeCell ref="K20:K21"/>
    <mergeCell ref="B14:B15"/>
    <mergeCell ref="B17:B18"/>
    <mergeCell ref="A19:C19"/>
    <mergeCell ref="H19:J19"/>
    <mergeCell ref="A20:C21"/>
    <mergeCell ref="D20:D21"/>
    <mergeCell ref="E20:E21"/>
    <mergeCell ref="F20:F21"/>
    <mergeCell ref="G20:G21"/>
    <mergeCell ref="A13:C13"/>
    <mergeCell ref="H13:J13"/>
    <mergeCell ref="A14:A15"/>
    <mergeCell ref="H14:J14"/>
  </mergeCells>
  <phoneticPr fontId="2" type="noConversion"/>
  <printOptions horizontalCentered="1"/>
  <pageMargins left="0" right="0" top="0.39370078740157483" bottom="0.3937007874015748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72"/>
  <sheetViews>
    <sheetView zoomScale="115" zoomScaleNormal="115" workbookViewId="0">
      <pane ySplit="4" topLeftCell="A58" activePane="bottomLeft" state="frozen"/>
      <selection pane="bottomLeft" activeCell="B83" sqref="B83"/>
    </sheetView>
  </sheetViews>
  <sheetFormatPr defaultRowHeight="16.5"/>
  <cols>
    <col min="1" max="1" width="6.5" bestFit="1" customWidth="1"/>
    <col min="3" max="3" width="10.5" bestFit="1" customWidth="1"/>
    <col min="4" max="4" width="11.375" bestFit="1" customWidth="1"/>
    <col min="5" max="5" width="13" bestFit="1" customWidth="1"/>
    <col min="6" max="6" width="11.375" bestFit="1" customWidth="1"/>
    <col min="8" max="8" width="23.875" customWidth="1"/>
    <col min="9" max="9" width="10.625" customWidth="1"/>
    <col min="10" max="10" width="11.25" bestFit="1" customWidth="1"/>
    <col min="11" max="11" width="12.125" bestFit="1" customWidth="1"/>
  </cols>
  <sheetData>
    <row r="2" spans="1:10" ht="18" thickBot="1">
      <c r="A2" s="395" t="s">
        <v>188</v>
      </c>
      <c r="B2" s="396"/>
      <c r="C2" s="396"/>
      <c r="D2" s="396"/>
      <c r="E2" s="396"/>
      <c r="F2" s="396"/>
      <c r="G2" s="396"/>
      <c r="H2" s="397"/>
      <c r="I2" s="397"/>
      <c r="J2" s="397"/>
    </row>
    <row r="3" spans="1:10" ht="16.5" customHeight="1">
      <c r="A3" s="398" t="s">
        <v>0</v>
      </c>
      <c r="B3" s="400" t="s">
        <v>82</v>
      </c>
      <c r="C3" s="400" t="s">
        <v>83</v>
      </c>
      <c r="D3" s="402" t="s">
        <v>263</v>
      </c>
      <c r="E3" s="402" t="s">
        <v>265</v>
      </c>
      <c r="F3" s="404" t="s">
        <v>61</v>
      </c>
      <c r="G3" s="404"/>
      <c r="H3" s="400" t="s">
        <v>84</v>
      </c>
      <c r="I3" s="400"/>
      <c r="J3" s="405" t="s">
        <v>85</v>
      </c>
    </row>
    <row r="4" spans="1:10">
      <c r="A4" s="399"/>
      <c r="B4" s="401"/>
      <c r="C4" s="401"/>
      <c r="D4" s="403"/>
      <c r="E4" s="403"/>
      <c r="F4" s="28" t="s">
        <v>1</v>
      </c>
      <c r="G4" s="14" t="s">
        <v>64</v>
      </c>
      <c r="H4" s="401"/>
      <c r="I4" s="401"/>
      <c r="J4" s="406"/>
    </row>
    <row r="5" spans="1:10" ht="23.25" customHeight="1">
      <c r="A5" s="309" t="s">
        <v>86</v>
      </c>
      <c r="B5" s="319" t="s">
        <v>87</v>
      </c>
      <c r="C5" s="319" t="s">
        <v>88</v>
      </c>
      <c r="D5" s="378">
        <v>154564000</v>
      </c>
      <c r="E5" s="378">
        <v>163896000</v>
      </c>
      <c r="F5" s="373">
        <f>E5-D5</f>
        <v>9332000</v>
      </c>
      <c r="G5" s="374">
        <f>F5/D5*100</f>
        <v>6.0376284257653792</v>
      </c>
      <c r="H5" s="382" t="s">
        <v>334</v>
      </c>
      <c r="I5" s="383"/>
      <c r="J5" s="388"/>
    </row>
    <row r="6" spans="1:10" ht="21.75" customHeight="1">
      <c r="A6" s="309"/>
      <c r="B6" s="319"/>
      <c r="C6" s="319"/>
      <c r="D6" s="413"/>
      <c r="E6" s="413"/>
      <c r="F6" s="373"/>
      <c r="G6" s="374"/>
      <c r="H6" s="384"/>
      <c r="I6" s="385"/>
      <c r="J6" s="389"/>
    </row>
    <row r="7" spans="1:10" ht="21.75" customHeight="1">
      <c r="A7" s="309"/>
      <c r="B7" s="319"/>
      <c r="C7" s="319"/>
      <c r="D7" s="413"/>
      <c r="E7" s="413"/>
      <c r="F7" s="373"/>
      <c r="G7" s="374"/>
      <c r="H7" s="384"/>
      <c r="I7" s="385"/>
      <c r="J7" s="389"/>
    </row>
    <row r="8" spans="1:10" ht="19.5" customHeight="1">
      <c r="A8" s="309"/>
      <c r="B8" s="319"/>
      <c r="C8" s="319"/>
      <c r="D8" s="413"/>
      <c r="E8" s="413"/>
      <c r="F8" s="373"/>
      <c r="G8" s="374"/>
      <c r="H8" s="384"/>
      <c r="I8" s="385"/>
      <c r="J8" s="389"/>
    </row>
    <row r="9" spans="1:10" ht="18.75" customHeight="1">
      <c r="A9" s="309"/>
      <c r="B9" s="319"/>
      <c r="C9" s="319"/>
      <c r="D9" s="413"/>
      <c r="E9" s="413"/>
      <c r="F9" s="373"/>
      <c r="G9" s="374"/>
      <c r="H9" s="384"/>
      <c r="I9" s="385"/>
      <c r="J9" s="389"/>
    </row>
    <row r="10" spans="1:10" ht="21" customHeight="1">
      <c r="A10" s="309"/>
      <c r="B10" s="319"/>
      <c r="C10" s="319"/>
      <c r="D10" s="413"/>
      <c r="E10" s="413"/>
      <c r="F10" s="373"/>
      <c r="G10" s="374"/>
      <c r="H10" s="386"/>
      <c r="I10" s="387"/>
      <c r="J10" s="390"/>
    </row>
    <row r="11" spans="1:10">
      <c r="A11" s="309"/>
      <c r="B11" s="319"/>
      <c r="C11" s="319"/>
      <c r="D11" s="413"/>
      <c r="E11" s="413"/>
      <c r="F11" s="373"/>
      <c r="G11" s="374"/>
      <c r="H11" s="75" t="s">
        <v>89</v>
      </c>
      <c r="I11" s="76">
        <v>163896000</v>
      </c>
      <c r="J11" s="77"/>
    </row>
    <row r="12" spans="1:10" ht="114" customHeight="1">
      <c r="A12" s="309"/>
      <c r="B12" s="319"/>
      <c r="C12" s="319" t="s">
        <v>16</v>
      </c>
      <c r="D12" s="378">
        <v>75064500</v>
      </c>
      <c r="E12" s="378">
        <v>79839600</v>
      </c>
      <c r="F12" s="373">
        <f>E12-D12</f>
        <v>4775100</v>
      </c>
      <c r="G12" s="374">
        <f>F12/D12*100</f>
        <v>6.3613292568391184</v>
      </c>
      <c r="H12" s="407" t="s">
        <v>335</v>
      </c>
      <c r="I12" s="408"/>
      <c r="J12" s="388"/>
    </row>
    <row r="13" spans="1:10" ht="111" customHeight="1">
      <c r="A13" s="309"/>
      <c r="B13" s="319"/>
      <c r="C13" s="319"/>
      <c r="D13" s="378"/>
      <c r="E13" s="378"/>
      <c r="F13" s="373"/>
      <c r="G13" s="374"/>
      <c r="H13" s="409"/>
      <c r="I13" s="410"/>
      <c r="J13" s="389"/>
    </row>
    <row r="14" spans="1:10" ht="120.75" customHeight="1">
      <c r="A14" s="309"/>
      <c r="B14" s="319"/>
      <c r="C14" s="319"/>
      <c r="D14" s="378"/>
      <c r="E14" s="378"/>
      <c r="F14" s="373"/>
      <c r="G14" s="374"/>
      <c r="H14" s="409"/>
      <c r="I14" s="410"/>
      <c r="J14" s="389"/>
    </row>
    <row r="15" spans="1:10" ht="108.75" customHeight="1">
      <c r="A15" s="309"/>
      <c r="B15" s="319"/>
      <c r="C15" s="319"/>
      <c r="D15" s="378"/>
      <c r="E15" s="378"/>
      <c r="F15" s="373"/>
      <c r="G15" s="374"/>
      <c r="H15" s="409"/>
      <c r="I15" s="410"/>
      <c r="J15" s="389"/>
    </row>
    <row r="16" spans="1:10" ht="118.5" customHeight="1">
      <c r="A16" s="309"/>
      <c r="B16" s="319"/>
      <c r="C16" s="319"/>
      <c r="D16" s="378"/>
      <c r="E16" s="378"/>
      <c r="F16" s="373"/>
      <c r="G16" s="374"/>
      <c r="H16" s="409"/>
      <c r="I16" s="410"/>
      <c r="J16" s="389"/>
    </row>
    <row r="17" spans="1:11" ht="1.5" customHeight="1">
      <c r="A17" s="309"/>
      <c r="B17" s="319"/>
      <c r="C17" s="319"/>
      <c r="D17" s="378"/>
      <c r="E17" s="378"/>
      <c r="F17" s="373"/>
      <c r="G17" s="374"/>
      <c r="H17" s="411"/>
      <c r="I17" s="412"/>
      <c r="J17" s="390"/>
    </row>
    <row r="18" spans="1:11" ht="20.25" customHeight="1">
      <c r="A18" s="309"/>
      <c r="B18" s="319"/>
      <c r="C18" s="319"/>
      <c r="D18" s="378"/>
      <c r="E18" s="378"/>
      <c r="F18" s="373"/>
      <c r="G18" s="374"/>
      <c r="H18" s="78" t="s">
        <v>315</v>
      </c>
      <c r="I18" s="79">
        <v>79839600</v>
      </c>
      <c r="J18" s="80"/>
      <c r="K18" s="253"/>
    </row>
    <row r="19" spans="1:11" ht="35.1" customHeight="1">
      <c r="A19" s="309"/>
      <c r="B19" s="319"/>
      <c r="C19" s="319" t="s">
        <v>262</v>
      </c>
      <c r="D19" s="376">
        <v>4800000</v>
      </c>
      <c r="E19" s="378">
        <v>200000</v>
      </c>
      <c r="F19" s="373">
        <f>E19-D19</f>
        <v>-4600000</v>
      </c>
      <c r="G19" s="374">
        <f>F19/D19*100</f>
        <v>-95.833333333333343</v>
      </c>
      <c r="H19" s="40" t="s">
        <v>312</v>
      </c>
      <c r="I19" s="36">
        <v>200000</v>
      </c>
      <c r="J19" s="37"/>
    </row>
    <row r="20" spans="1:11">
      <c r="A20" s="309"/>
      <c r="B20" s="319"/>
      <c r="C20" s="319"/>
      <c r="D20" s="377"/>
      <c r="E20" s="378"/>
      <c r="F20" s="373"/>
      <c r="G20" s="374"/>
      <c r="H20" s="81" t="s">
        <v>89</v>
      </c>
      <c r="I20" s="82">
        <f>SUM(I19)</f>
        <v>200000</v>
      </c>
      <c r="J20" s="83"/>
    </row>
    <row r="21" spans="1:11" ht="35.1" customHeight="1">
      <c r="A21" s="309"/>
      <c r="B21" s="319"/>
      <c r="C21" s="319" t="s">
        <v>90</v>
      </c>
      <c r="D21" s="378">
        <v>19135710</v>
      </c>
      <c r="E21" s="378">
        <v>20311300</v>
      </c>
      <c r="F21" s="373">
        <f>E21-D21</f>
        <v>1175590</v>
      </c>
      <c r="G21" s="374">
        <f>F21/D21*100</f>
        <v>6.1434354931173187</v>
      </c>
      <c r="H21" s="40" t="s">
        <v>336</v>
      </c>
      <c r="I21" s="36">
        <v>20311300</v>
      </c>
      <c r="J21" s="37"/>
    </row>
    <row r="22" spans="1:11">
      <c r="A22" s="309"/>
      <c r="B22" s="319"/>
      <c r="C22" s="319"/>
      <c r="D22" s="378"/>
      <c r="E22" s="378"/>
      <c r="F22" s="373"/>
      <c r="G22" s="374"/>
      <c r="H22" s="81" t="s">
        <v>89</v>
      </c>
      <c r="I22" s="82">
        <f>SUM(I21)</f>
        <v>20311300</v>
      </c>
      <c r="J22" s="83"/>
    </row>
    <row r="23" spans="1:11" ht="27" customHeight="1">
      <c r="A23" s="309"/>
      <c r="B23" s="319"/>
      <c r="C23" s="319" t="s">
        <v>91</v>
      </c>
      <c r="D23" s="378">
        <v>22664260</v>
      </c>
      <c r="E23" s="378">
        <v>24056580</v>
      </c>
      <c r="F23" s="373">
        <f t="shared" ref="F23:F67" si="0">E23-D23</f>
        <v>1392320</v>
      </c>
      <c r="G23" s="374">
        <f t="shared" ref="G23:G68" si="1">F23/D23*100</f>
        <v>6.1432405028886885</v>
      </c>
      <c r="H23" s="38" t="s">
        <v>337</v>
      </c>
      <c r="I23" s="39">
        <v>10968100</v>
      </c>
      <c r="J23" s="47" t="s">
        <v>206</v>
      </c>
    </row>
    <row r="24" spans="1:11" ht="27" customHeight="1">
      <c r="A24" s="309"/>
      <c r="B24" s="319"/>
      <c r="C24" s="319"/>
      <c r="D24" s="378"/>
      <c r="E24" s="378"/>
      <c r="F24" s="373"/>
      <c r="G24" s="374"/>
      <c r="H24" s="38" t="s">
        <v>338</v>
      </c>
      <c r="I24" s="39">
        <v>7068330</v>
      </c>
      <c r="J24" s="47"/>
    </row>
    <row r="25" spans="1:11" ht="27" customHeight="1">
      <c r="A25" s="309"/>
      <c r="B25" s="319"/>
      <c r="C25" s="319"/>
      <c r="D25" s="378"/>
      <c r="E25" s="378"/>
      <c r="F25" s="373"/>
      <c r="G25" s="374"/>
      <c r="H25" s="38" t="s">
        <v>341</v>
      </c>
      <c r="I25" s="39">
        <v>462980</v>
      </c>
      <c r="J25" s="47"/>
    </row>
    <row r="26" spans="1:11" ht="27" customHeight="1">
      <c r="A26" s="309"/>
      <c r="B26" s="319"/>
      <c r="C26" s="319"/>
      <c r="D26" s="378"/>
      <c r="E26" s="378"/>
      <c r="F26" s="373"/>
      <c r="G26" s="374"/>
      <c r="H26" s="38" t="s">
        <v>339</v>
      </c>
      <c r="I26" s="39">
        <v>3656030</v>
      </c>
      <c r="J26" s="47" t="s">
        <v>113</v>
      </c>
    </row>
    <row r="27" spans="1:11" ht="27" customHeight="1">
      <c r="A27" s="309"/>
      <c r="B27" s="319"/>
      <c r="C27" s="319"/>
      <c r="D27" s="378"/>
      <c r="E27" s="378"/>
      <c r="F27" s="373"/>
      <c r="G27" s="374"/>
      <c r="H27" s="40" t="s">
        <v>340</v>
      </c>
      <c r="I27" s="36">
        <v>1901140</v>
      </c>
      <c r="J27" s="47" t="s">
        <v>113</v>
      </c>
    </row>
    <row r="28" spans="1:11">
      <c r="A28" s="309"/>
      <c r="B28" s="319"/>
      <c r="C28" s="319"/>
      <c r="D28" s="378"/>
      <c r="E28" s="378"/>
      <c r="F28" s="373"/>
      <c r="G28" s="374"/>
      <c r="H28" s="84" t="s">
        <v>89</v>
      </c>
      <c r="I28" s="82">
        <f>SUM(I23:I27)</f>
        <v>24056580</v>
      </c>
      <c r="J28" s="85"/>
    </row>
    <row r="29" spans="1:11" ht="111.75" customHeight="1">
      <c r="A29" s="309"/>
      <c r="B29" s="319"/>
      <c r="C29" s="319" t="s">
        <v>107</v>
      </c>
      <c r="D29" s="378">
        <v>5710000</v>
      </c>
      <c r="E29" s="378">
        <v>4860000</v>
      </c>
      <c r="F29" s="373">
        <f t="shared" si="0"/>
        <v>-850000</v>
      </c>
      <c r="G29" s="374">
        <f t="shared" si="1"/>
        <v>-14.886164623467602</v>
      </c>
      <c r="H29" s="252" t="s">
        <v>313</v>
      </c>
      <c r="I29" s="41">
        <v>4860000</v>
      </c>
      <c r="J29" s="37"/>
    </row>
    <row r="30" spans="1:11" ht="23.25" customHeight="1">
      <c r="A30" s="309"/>
      <c r="B30" s="319"/>
      <c r="C30" s="319"/>
      <c r="D30" s="378"/>
      <c r="E30" s="378"/>
      <c r="F30" s="373"/>
      <c r="G30" s="374"/>
      <c r="H30" s="86" t="s">
        <v>89</v>
      </c>
      <c r="I30" s="87">
        <v>4860000</v>
      </c>
      <c r="J30" s="80"/>
    </row>
    <row r="31" spans="1:11">
      <c r="A31" s="309"/>
      <c r="B31" s="354" t="s">
        <v>92</v>
      </c>
      <c r="C31" s="354"/>
      <c r="D31" s="89">
        <f>SUM(D5:D30)</f>
        <v>281938470</v>
      </c>
      <c r="E31" s="89">
        <f>SUM(E5:E30)</f>
        <v>293163480</v>
      </c>
      <c r="F31" s="90">
        <f>E31-D31</f>
        <v>11225010</v>
      </c>
      <c r="G31" s="91">
        <f t="shared" si="1"/>
        <v>3.9813687007665179</v>
      </c>
      <c r="H31" s="371">
        <f>SUM(I30,I28,I18,I20,I22,I11)</f>
        <v>293163480</v>
      </c>
      <c r="I31" s="372"/>
      <c r="J31" s="80"/>
    </row>
    <row r="32" spans="1:11" ht="27" customHeight="1">
      <c r="A32" s="309"/>
      <c r="B32" s="319" t="s">
        <v>93</v>
      </c>
      <c r="C32" s="55" t="s">
        <v>94</v>
      </c>
      <c r="D32" s="29">
        <v>800000</v>
      </c>
      <c r="E32" s="29">
        <v>800000</v>
      </c>
      <c r="F32" s="33">
        <f t="shared" si="0"/>
        <v>0</v>
      </c>
      <c r="G32" s="30">
        <f t="shared" si="1"/>
        <v>0</v>
      </c>
      <c r="H32" s="348" t="s">
        <v>326</v>
      </c>
      <c r="I32" s="348"/>
      <c r="J32" s="394"/>
    </row>
    <row r="33" spans="1:10" ht="22.5" customHeight="1">
      <c r="A33" s="309"/>
      <c r="B33" s="319"/>
      <c r="C33" s="55" t="s">
        <v>95</v>
      </c>
      <c r="D33" s="29">
        <v>1000000</v>
      </c>
      <c r="E33" s="29">
        <v>1000000</v>
      </c>
      <c r="F33" s="33">
        <f t="shared" si="0"/>
        <v>0</v>
      </c>
      <c r="G33" s="30">
        <f t="shared" si="1"/>
        <v>0</v>
      </c>
      <c r="H33" s="348" t="s">
        <v>272</v>
      </c>
      <c r="I33" s="348"/>
      <c r="J33" s="394"/>
    </row>
    <row r="34" spans="1:10">
      <c r="A34" s="309"/>
      <c r="B34" s="354" t="s">
        <v>92</v>
      </c>
      <c r="C34" s="354"/>
      <c r="D34" s="89">
        <f>SUM(D32:D33)</f>
        <v>1800000</v>
      </c>
      <c r="E34" s="89">
        <f>SUM(E32:E33)</f>
        <v>1800000</v>
      </c>
      <c r="F34" s="90">
        <f>E34-D34</f>
        <v>0</v>
      </c>
      <c r="G34" s="91">
        <f t="shared" si="1"/>
        <v>0</v>
      </c>
      <c r="H34" s="392">
        <v>1800000</v>
      </c>
      <c r="I34" s="392"/>
      <c r="J34" s="80"/>
    </row>
    <row r="35" spans="1:10" ht="27" customHeight="1">
      <c r="A35" s="309"/>
      <c r="B35" s="292" t="s">
        <v>96</v>
      </c>
      <c r="C35" s="56" t="s">
        <v>20</v>
      </c>
      <c r="D35" s="32">
        <v>500000</v>
      </c>
      <c r="E35" s="32">
        <v>500000</v>
      </c>
      <c r="F35" s="34">
        <f t="shared" si="0"/>
        <v>0</v>
      </c>
      <c r="G35" s="62">
        <f t="shared" si="1"/>
        <v>0</v>
      </c>
      <c r="H35" s="363" t="s">
        <v>207</v>
      </c>
      <c r="I35" s="364"/>
      <c r="J35" s="42"/>
    </row>
    <row r="36" spans="1:10" ht="39.75" customHeight="1">
      <c r="A36" s="309"/>
      <c r="B36" s="393"/>
      <c r="C36" s="55" t="s">
        <v>97</v>
      </c>
      <c r="D36" s="195">
        <v>3840000</v>
      </c>
      <c r="E36" s="58">
        <v>3840000</v>
      </c>
      <c r="F36" s="33">
        <f t="shared" si="0"/>
        <v>0</v>
      </c>
      <c r="G36" s="62">
        <f t="shared" si="1"/>
        <v>0</v>
      </c>
      <c r="H36" s="348" t="s">
        <v>330</v>
      </c>
      <c r="I36" s="348"/>
      <c r="J36" s="43"/>
    </row>
    <row r="37" spans="1:10" ht="24" customHeight="1">
      <c r="A37" s="309"/>
      <c r="B37" s="393"/>
      <c r="C37" s="55" t="s">
        <v>98</v>
      </c>
      <c r="D37" s="29">
        <v>24000000</v>
      </c>
      <c r="E37" s="29">
        <v>24000000</v>
      </c>
      <c r="F37" s="33">
        <f t="shared" si="0"/>
        <v>0</v>
      </c>
      <c r="G37" s="30">
        <f t="shared" si="1"/>
        <v>0</v>
      </c>
      <c r="H37" s="348" t="s">
        <v>333</v>
      </c>
      <c r="I37" s="348"/>
      <c r="J37" s="99" t="s">
        <v>332</v>
      </c>
    </row>
    <row r="38" spans="1:10" ht="21" customHeight="1">
      <c r="A38" s="309"/>
      <c r="B38" s="393"/>
      <c r="C38" s="55" t="s">
        <v>99</v>
      </c>
      <c r="D38" s="29">
        <v>9000000</v>
      </c>
      <c r="E38" s="29">
        <v>7800000</v>
      </c>
      <c r="F38" s="33">
        <f t="shared" si="0"/>
        <v>-1200000</v>
      </c>
      <c r="G38" s="30">
        <f t="shared" si="1"/>
        <v>-13.333333333333334</v>
      </c>
      <c r="H38" s="375" t="s">
        <v>327</v>
      </c>
      <c r="I38" s="375"/>
      <c r="J38" s="44"/>
    </row>
    <row r="39" spans="1:10" ht="27" customHeight="1">
      <c r="A39" s="309"/>
      <c r="B39" s="393"/>
      <c r="C39" s="55" t="s">
        <v>102</v>
      </c>
      <c r="D39" s="29">
        <v>9600000</v>
      </c>
      <c r="E39" s="29">
        <v>9600000</v>
      </c>
      <c r="F39" s="33">
        <f t="shared" si="0"/>
        <v>0</v>
      </c>
      <c r="G39" s="30">
        <f t="shared" si="1"/>
        <v>0</v>
      </c>
      <c r="H39" s="375" t="s">
        <v>328</v>
      </c>
      <c r="I39" s="375"/>
      <c r="J39" s="45"/>
    </row>
    <row r="40" spans="1:10" ht="27" customHeight="1">
      <c r="A40" s="309"/>
      <c r="B40" s="293"/>
      <c r="C40" s="55" t="s">
        <v>103</v>
      </c>
      <c r="D40" s="29">
        <v>600000</v>
      </c>
      <c r="E40" s="29">
        <v>600000</v>
      </c>
      <c r="F40" s="33">
        <f t="shared" si="0"/>
        <v>0</v>
      </c>
      <c r="G40" s="30">
        <f t="shared" si="1"/>
        <v>0</v>
      </c>
      <c r="H40" s="348" t="s">
        <v>119</v>
      </c>
      <c r="I40" s="348"/>
      <c r="J40" s="37"/>
    </row>
    <row r="41" spans="1:10">
      <c r="A41" s="309"/>
      <c r="B41" s="354" t="s">
        <v>92</v>
      </c>
      <c r="C41" s="354"/>
      <c r="D41" s="89">
        <f>SUM(D35:D40)</f>
        <v>47540000</v>
      </c>
      <c r="E41" s="89">
        <f>SUM(E35:E40)</f>
        <v>46340000</v>
      </c>
      <c r="F41" s="90">
        <f>E41-D41</f>
        <v>-1200000</v>
      </c>
      <c r="G41" s="91">
        <f>F41/D41*100</f>
        <v>-2.5241901556583928</v>
      </c>
      <c r="H41" s="391">
        <v>46340000</v>
      </c>
      <c r="I41" s="391"/>
      <c r="J41" s="93"/>
    </row>
    <row r="42" spans="1:10">
      <c r="A42" s="343" t="s">
        <v>92</v>
      </c>
      <c r="B42" s="344"/>
      <c r="C42" s="345"/>
      <c r="D42" s="92">
        <f>SUM(D31,D34,D41)</f>
        <v>331278470</v>
      </c>
      <c r="E42" s="92">
        <f>SUM(E31,E34,E41)</f>
        <v>341303480</v>
      </c>
      <c r="F42" s="90">
        <f>E42-D42</f>
        <v>10025010</v>
      </c>
      <c r="G42" s="91">
        <f>F42/D42*100</f>
        <v>3.026158023490026</v>
      </c>
      <c r="H42" s="357">
        <f>SUM(H31,H34,H41)</f>
        <v>341303480</v>
      </c>
      <c r="I42" s="347"/>
      <c r="J42" s="93"/>
    </row>
    <row r="43" spans="1:10" ht="27.75" customHeight="1">
      <c r="A43" s="379" t="s">
        <v>111</v>
      </c>
      <c r="B43" s="362" t="s">
        <v>27</v>
      </c>
      <c r="C43" s="56" t="s">
        <v>28</v>
      </c>
      <c r="D43" s="31">
        <v>2000000</v>
      </c>
      <c r="E43" s="31">
        <v>5000000</v>
      </c>
      <c r="F43" s="33">
        <f t="shared" si="0"/>
        <v>3000000</v>
      </c>
      <c r="G43" s="30">
        <f t="shared" si="1"/>
        <v>150</v>
      </c>
      <c r="H43" s="365" t="s">
        <v>303</v>
      </c>
      <c r="I43" s="365"/>
      <c r="J43" s="46"/>
    </row>
    <row r="44" spans="1:10" ht="25.5" customHeight="1">
      <c r="A44" s="380"/>
      <c r="B44" s="381"/>
      <c r="C44" s="57" t="s">
        <v>106</v>
      </c>
      <c r="D44" s="31">
        <v>3000000</v>
      </c>
      <c r="E44" s="31">
        <v>3000000</v>
      </c>
      <c r="F44" s="33">
        <f t="shared" si="0"/>
        <v>0</v>
      </c>
      <c r="G44" s="30">
        <f t="shared" si="1"/>
        <v>0</v>
      </c>
      <c r="H44" s="365" t="s">
        <v>167</v>
      </c>
      <c r="I44" s="365"/>
      <c r="J44" s="42"/>
    </row>
    <row r="45" spans="1:10" ht="18.75" customHeight="1">
      <c r="A45" s="356" t="s">
        <v>92</v>
      </c>
      <c r="B45" s="354"/>
      <c r="C45" s="354"/>
      <c r="D45" s="89">
        <f>SUM(D43:D44)</f>
        <v>5000000</v>
      </c>
      <c r="E45" s="89">
        <f>SUM(E43:E44)</f>
        <v>8000000</v>
      </c>
      <c r="F45" s="90">
        <f t="shared" si="0"/>
        <v>3000000</v>
      </c>
      <c r="G45" s="91">
        <f t="shared" si="1"/>
        <v>60</v>
      </c>
      <c r="H45" s="357">
        <v>8000000</v>
      </c>
      <c r="I45" s="347"/>
      <c r="J45" s="93"/>
    </row>
    <row r="46" spans="1:10" ht="104.25" customHeight="1">
      <c r="A46" s="358" t="s">
        <v>29</v>
      </c>
      <c r="B46" s="293" t="s">
        <v>96</v>
      </c>
      <c r="C46" s="53" t="s">
        <v>104</v>
      </c>
      <c r="D46" s="29">
        <v>37926000</v>
      </c>
      <c r="E46" s="29">
        <v>43248000</v>
      </c>
      <c r="F46" s="33">
        <f t="shared" si="0"/>
        <v>5322000</v>
      </c>
      <c r="G46" s="30">
        <f t="shared" si="1"/>
        <v>14.032589780098087</v>
      </c>
      <c r="H46" s="348" t="s">
        <v>311</v>
      </c>
      <c r="I46" s="348"/>
      <c r="J46" s="37"/>
    </row>
    <row r="47" spans="1:10" ht="26.25" customHeight="1">
      <c r="A47" s="358"/>
      <c r="B47" s="319"/>
      <c r="C47" s="100" t="s">
        <v>141</v>
      </c>
      <c r="D47" s="29">
        <v>2400000</v>
      </c>
      <c r="E47" s="29">
        <v>2400000</v>
      </c>
      <c r="F47" s="33">
        <f t="shared" si="0"/>
        <v>0</v>
      </c>
      <c r="G47" s="30">
        <f t="shared" si="1"/>
        <v>0</v>
      </c>
      <c r="H47" s="348" t="s">
        <v>329</v>
      </c>
      <c r="I47" s="348"/>
      <c r="J47" s="37"/>
    </row>
    <row r="48" spans="1:10" ht="27.75" customHeight="1">
      <c r="A48" s="358"/>
      <c r="B48" s="319"/>
      <c r="C48" s="100" t="s">
        <v>105</v>
      </c>
      <c r="D48" s="29">
        <v>600000</v>
      </c>
      <c r="E48" s="29">
        <v>1000000</v>
      </c>
      <c r="F48" s="33">
        <f t="shared" si="0"/>
        <v>400000</v>
      </c>
      <c r="G48" s="30">
        <f t="shared" si="1"/>
        <v>66.666666666666657</v>
      </c>
      <c r="H48" s="360" t="s">
        <v>331</v>
      </c>
      <c r="I48" s="361"/>
      <c r="J48" s="37"/>
    </row>
    <row r="49" spans="1:10">
      <c r="A49" s="358"/>
      <c r="B49" s="354" t="s">
        <v>142</v>
      </c>
      <c r="C49" s="354"/>
      <c r="D49" s="89">
        <f>SUM(D46:D48)</f>
        <v>40926000</v>
      </c>
      <c r="E49" s="89">
        <f>SUM(E46:E48)</f>
        <v>46648000</v>
      </c>
      <c r="F49" s="90">
        <f t="shared" si="0"/>
        <v>5722000</v>
      </c>
      <c r="G49" s="91">
        <f t="shared" si="1"/>
        <v>13.981332160484778</v>
      </c>
      <c r="H49" s="357">
        <v>46648000</v>
      </c>
      <c r="I49" s="347"/>
      <c r="J49" s="77"/>
    </row>
    <row r="50" spans="1:10" s="159" customFormat="1" ht="57" customHeight="1">
      <c r="A50" s="358"/>
      <c r="B50" s="156" t="s">
        <v>163</v>
      </c>
      <c r="C50" s="156" t="s">
        <v>164</v>
      </c>
      <c r="D50" s="32">
        <v>4080000</v>
      </c>
      <c r="E50" s="32">
        <v>3780000</v>
      </c>
      <c r="F50" s="34">
        <f>E50-D50</f>
        <v>-300000</v>
      </c>
      <c r="G50" s="157">
        <f>IF(D50=0,0,F50/D50*100)</f>
        <v>-7.3529411764705888</v>
      </c>
      <c r="H50" s="368" t="s">
        <v>316</v>
      </c>
      <c r="I50" s="369"/>
      <c r="J50" s="158"/>
    </row>
    <row r="51" spans="1:10">
      <c r="A51" s="358"/>
      <c r="B51" s="367" t="s">
        <v>165</v>
      </c>
      <c r="C51" s="345"/>
      <c r="D51" s="89">
        <f>SUM(D50)</f>
        <v>4080000</v>
      </c>
      <c r="E51" s="89">
        <f>SUM(E50)</f>
        <v>3780000</v>
      </c>
      <c r="F51" s="90">
        <f>E50-D50</f>
        <v>-300000</v>
      </c>
      <c r="G51" s="91">
        <f>IF(D50=0,0,F50/D50*100)</f>
        <v>-7.3529411764705888</v>
      </c>
      <c r="H51" s="357">
        <v>3780000</v>
      </c>
      <c r="I51" s="370"/>
      <c r="J51" s="77"/>
    </row>
    <row r="52" spans="1:10" ht="39" customHeight="1">
      <c r="A52" s="358"/>
      <c r="B52" s="362" t="s">
        <v>32</v>
      </c>
      <c r="C52" s="101" t="s">
        <v>120</v>
      </c>
      <c r="D52" s="32">
        <v>400000</v>
      </c>
      <c r="E52" s="32">
        <v>200000</v>
      </c>
      <c r="F52" s="33">
        <f t="shared" si="0"/>
        <v>-200000</v>
      </c>
      <c r="G52" s="30">
        <f t="shared" si="1"/>
        <v>-50</v>
      </c>
      <c r="H52" s="365" t="s">
        <v>310</v>
      </c>
      <c r="I52" s="365"/>
      <c r="J52" s="46"/>
    </row>
    <row r="53" spans="1:10" ht="63.75" customHeight="1">
      <c r="A53" s="358"/>
      <c r="B53" s="362"/>
      <c r="C53" s="101" t="s">
        <v>121</v>
      </c>
      <c r="D53" s="32">
        <v>5380000</v>
      </c>
      <c r="E53" s="32">
        <v>3880000</v>
      </c>
      <c r="F53" s="33">
        <f t="shared" si="0"/>
        <v>-1500000</v>
      </c>
      <c r="G53" s="30">
        <f t="shared" si="1"/>
        <v>-27.881040892193308</v>
      </c>
      <c r="H53" s="365" t="s">
        <v>309</v>
      </c>
      <c r="I53" s="365"/>
      <c r="J53" s="46"/>
    </row>
    <row r="54" spans="1:10" ht="142.5" customHeight="1">
      <c r="A54" s="358"/>
      <c r="B54" s="362"/>
      <c r="C54" s="101" t="s">
        <v>122</v>
      </c>
      <c r="D54" s="32">
        <v>10530000</v>
      </c>
      <c r="E54" s="32">
        <v>12960000</v>
      </c>
      <c r="F54" s="33">
        <f t="shared" si="0"/>
        <v>2430000</v>
      </c>
      <c r="G54" s="30">
        <f t="shared" si="1"/>
        <v>23.076923076923077</v>
      </c>
      <c r="H54" s="365" t="s">
        <v>304</v>
      </c>
      <c r="I54" s="365"/>
      <c r="J54" s="42"/>
    </row>
    <row r="55" spans="1:10" ht="89.25" customHeight="1">
      <c r="A55" s="358"/>
      <c r="B55" s="362"/>
      <c r="C55" s="101" t="s">
        <v>135</v>
      </c>
      <c r="D55" s="32">
        <v>3000000</v>
      </c>
      <c r="E55" s="32">
        <v>2300000</v>
      </c>
      <c r="F55" s="33">
        <f t="shared" si="0"/>
        <v>-700000</v>
      </c>
      <c r="G55" s="30">
        <f t="shared" si="1"/>
        <v>-23.333333333333332</v>
      </c>
      <c r="H55" s="365" t="s">
        <v>314</v>
      </c>
      <c r="I55" s="365"/>
      <c r="J55" s="46"/>
    </row>
    <row r="56" spans="1:10" ht="81" customHeight="1">
      <c r="A56" s="358"/>
      <c r="B56" s="362"/>
      <c r="C56" s="101" t="s">
        <v>124</v>
      </c>
      <c r="D56" s="32">
        <v>3300000</v>
      </c>
      <c r="E56" s="32">
        <v>4280000</v>
      </c>
      <c r="F56" s="33">
        <f t="shared" si="0"/>
        <v>980000</v>
      </c>
      <c r="G56" s="30">
        <f>IF(D56=0,0,F56/D56*100)</f>
        <v>29.696969696969699</v>
      </c>
      <c r="H56" s="363" t="s">
        <v>305</v>
      </c>
      <c r="I56" s="364"/>
      <c r="J56" s="46"/>
    </row>
    <row r="57" spans="1:10" ht="54" customHeight="1">
      <c r="A57" s="358"/>
      <c r="B57" s="362"/>
      <c r="C57" s="101" t="s">
        <v>123</v>
      </c>
      <c r="D57" s="32">
        <v>8400000</v>
      </c>
      <c r="E57" s="32">
        <v>6000000</v>
      </c>
      <c r="F57" s="33">
        <f>E57-D57</f>
        <v>-2400000</v>
      </c>
      <c r="G57" s="30">
        <f>IF(D57=0,0,F57/D57*100)</f>
        <v>-28.571428571428569</v>
      </c>
      <c r="H57" s="363" t="s">
        <v>264</v>
      </c>
      <c r="I57" s="364"/>
      <c r="J57" s="46"/>
    </row>
    <row r="58" spans="1:10" ht="22.5" customHeight="1">
      <c r="A58" s="358"/>
      <c r="B58" s="362"/>
      <c r="C58" s="101" t="s">
        <v>140</v>
      </c>
      <c r="D58" s="32">
        <v>2000000</v>
      </c>
      <c r="E58" s="32">
        <v>1000000</v>
      </c>
      <c r="F58" s="33">
        <f t="shared" si="0"/>
        <v>-1000000</v>
      </c>
      <c r="G58" s="30">
        <f t="shared" si="1"/>
        <v>-50</v>
      </c>
      <c r="H58" s="366" t="s">
        <v>36</v>
      </c>
      <c r="I58" s="366"/>
      <c r="J58" s="46"/>
    </row>
    <row r="59" spans="1:10">
      <c r="A59" s="359"/>
      <c r="B59" s="354" t="s">
        <v>92</v>
      </c>
      <c r="C59" s="354"/>
      <c r="D59" s="89">
        <f>SUM(D52:D58)</f>
        <v>33010000</v>
      </c>
      <c r="E59" s="89">
        <f>SUM(E52:E58)</f>
        <v>30620000</v>
      </c>
      <c r="F59" s="90">
        <f>E59-D59</f>
        <v>-2390000</v>
      </c>
      <c r="G59" s="91">
        <f>F59/D59*100</f>
        <v>-7.2402302332626487</v>
      </c>
      <c r="H59" s="346">
        <v>30620000</v>
      </c>
      <c r="I59" s="347"/>
      <c r="J59" s="93"/>
    </row>
    <row r="60" spans="1:10">
      <c r="A60" s="343" t="s">
        <v>92</v>
      </c>
      <c r="B60" s="344"/>
      <c r="C60" s="345"/>
      <c r="D60" s="88">
        <f>SUM(D49,D59,D50)</f>
        <v>78016000</v>
      </c>
      <c r="E60" s="88">
        <f>SUM(E49,E59,E50)</f>
        <v>81048000</v>
      </c>
      <c r="F60" s="90">
        <f>E60-D60</f>
        <v>3032000</v>
      </c>
      <c r="G60" s="91">
        <f>F60/D60*100</f>
        <v>3.8863822805578345</v>
      </c>
      <c r="H60" s="346">
        <f>SUM(H49,H51,H59)</f>
        <v>81048000</v>
      </c>
      <c r="I60" s="347"/>
      <c r="J60" s="93"/>
    </row>
    <row r="61" spans="1:10" ht="22.5" customHeight="1">
      <c r="A61" s="54" t="s">
        <v>37</v>
      </c>
      <c r="B61" s="55" t="s">
        <v>37</v>
      </c>
      <c r="C61" s="55" t="s">
        <v>37</v>
      </c>
      <c r="D61" s="29">
        <v>50000</v>
      </c>
      <c r="E61" s="29">
        <v>50000</v>
      </c>
      <c r="F61" s="33">
        <f t="shared" si="0"/>
        <v>0</v>
      </c>
      <c r="G61" s="30">
        <f t="shared" si="1"/>
        <v>0</v>
      </c>
      <c r="H61" s="348"/>
      <c r="I61" s="348"/>
      <c r="J61" s="43"/>
    </row>
    <row r="62" spans="1:10">
      <c r="A62" s="343" t="s">
        <v>92</v>
      </c>
      <c r="B62" s="344"/>
      <c r="C62" s="345"/>
      <c r="D62" s="89">
        <f>SUM(D61)</f>
        <v>50000</v>
      </c>
      <c r="E62" s="89">
        <f>SUM(E61)</f>
        <v>50000</v>
      </c>
      <c r="F62" s="90">
        <f t="shared" si="0"/>
        <v>0</v>
      </c>
      <c r="G62" s="91">
        <f t="shared" si="1"/>
        <v>0</v>
      </c>
      <c r="H62" s="346">
        <v>50000</v>
      </c>
      <c r="I62" s="347"/>
      <c r="J62" s="93"/>
    </row>
    <row r="63" spans="1:10" ht="22.5" customHeight="1">
      <c r="A63" s="309" t="s">
        <v>110</v>
      </c>
      <c r="B63" s="319" t="s">
        <v>110</v>
      </c>
      <c r="C63" s="55" t="s">
        <v>100</v>
      </c>
      <c r="D63" s="29">
        <v>13650530</v>
      </c>
      <c r="E63" s="29">
        <v>16593520</v>
      </c>
      <c r="F63" s="33">
        <f t="shared" si="0"/>
        <v>2942990</v>
      </c>
      <c r="G63" s="30">
        <f t="shared" si="1"/>
        <v>21.55952919044169</v>
      </c>
      <c r="H63" s="355"/>
      <c r="I63" s="355"/>
      <c r="J63" s="43"/>
    </row>
    <row r="64" spans="1:10" ht="22.5" customHeight="1">
      <c r="A64" s="309"/>
      <c r="B64" s="319"/>
      <c r="C64" s="55" t="s">
        <v>39</v>
      </c>
      <c r="D64" s="29">
        <v>5000</v>
      </c>
      <c r="E64" s="29">
        <v>5000</v>
      </c>
      <c r="F64" s="33">
        <f t="shared" si="0"/>
        <v>0</v>
      </c>
      <c r="G64" s="30">
        <f t="shared" si="1"/>
        <v>0</v>
      </c>
      <c r="H64" s="355" t="s">
        <v>112</v>
      </c>
      <c r="I64" s="355"/>
      <c r="J64" s="43"/>
    </row>
    <row r="65" spans="1:10">
      <c r="A65" s="343" t="s">
        <v>92</v>
      </c>
      <c r="B65" s="344"/>
      <c r="C65" s="345"/>
      <c r="D65" s="92">
        <f>SUM(D63:D64)</f>
        <v>13655530</v>
      </c>
      <c r="E65" s="92">
        <f>SUM(E63:E64)</f>
        <v>16598520</v>
      </c>
      <c r="F65" s="92">
        <f>E65-D65</f>
        <v>2942990</v>
      </c>
      <c r="G65" s="92">
        <f>F65/D65*100</f>
        <v>21.551635125110487</v>
      </c>
      <c r="H65" s="346">
        <v>16598520</v>
      </c>
      <c r="I65" s="347"/>
      <c r="J65" s="93"/>
    </row>
    <row r="66" spans="1:10" ht="30" customHeight="1">
      <c r="A66" s="48" t="s">
        <v>40</v>
      </c>
      <c r="B66" s="56" t="s">
        <v>108</v>
      </c>
      <c r="C66" s="56" t="s">
        <v>109</v>
      </c>
      <c r="D66" s="32">
        <v>2000000</v>
      </c>
      <c r="E66" s="32">
        <v>3000000</v>
      </c>
      <c r="F66" s="33">
        <f t="shared" si="0"/>
        <v>1000000</v>
      </c>
      <c r="G66" s="30">
        <v>0</v>
      </c>
      <c r="H66" s="349"/>
      <c r="I66" s="350"/>
      <c r="J66" s="46"/>
    </row>
    <row r="67" spans="1:10" ht="16.5" customHeight="1">
      <c r="A67" s="343" t="s">
        <v>92</v>
      </c>
      <c r="B67" s="344"/>
      <c r="C67" s="345"/>
      <c r="D67" s="89">
        <f>SUM(D66)</f>
        <v>2000000</v>
      </c>
      <c r="E67" s="89">
        <f>SUM(E66)</f>
        <v>3000000</v>
      </c>
      <c r="F67" s="90">
        <f t="shared" si="0"/>
        <v>1000000</v>
      </c>
      <c r="G67" s="91">
        <v>0</v>
      </c>
      <c r="H67" s="346">
        <v>3000000</v>
      </c>
      <c r="I67" s="347"/>
      <c r="J67" s="93"/>
    </row>
    <row r="68" spans="1:10" ht="17.25" thickBot="1">
      <c r="A68" s="351" t="s">
        <v>101</v>
      </c>
      <c r="B68" s="352"/>
      <c r="C68" s="352"/>
      <c r="D68" s="94">
        <f>SUM(D31,D34,D41,D45,D49,D51,D59,D62,D65,D67)</f>
        <v>430000000</v>
      </c>
      <c r="E68" s="94">
        <f>SUM(E31,E34,E41,E45,E49,E51,E59,E62,E65,E67)</f>
        <v>450000000</v>
      </c>
      <c r="F68" s="95">
        <f>E68-D68</f>
        <v>20000000</v>
      </c>
      <c r="G68" s="96">
        <f t="shared" si="1"/>
        <v>4.6511627906976747</v>
      </c>
      <c r="H68" s="353"/>
      <c r="I68" s="353"/>
      <c r="J68" s="97"/>
    </row>
    <row r="69" spans="1:10">
      <c r="E69" s="105"/>
    </row>
    <row r="70" spans="1:10">
      <c r="E70" s="105"/>
    </row>
    <row r="71" spans="1:10">
      <c r="E71" s="105"/>
    </row>
    <row r="72" spans="1:10">
      <c r="E72" s="105"/>
    </row>
  </sheetData>
  <mergeCells count="106">
    <mergeCell ref="J32:J33"/>
    <mergeCell ref="H33:I33"/>
    <mergeCell ref="G23:G28"/>
    <mergeCell ref="C29:C30"/>
    <mergeCell ref="D29:D30"/>
    <mergeCell ref="E29:E30"/>
    <mergeCell ref="F29:F30"/>
    <mergeCell ref="G29:G30"/>
    <mergeCell ref="A2:J2"/>
    <mergeCell ref="A3:A4"/>
    <mergeCell ref="B3:B4"/>
    <mergeCell ref="C3:C4"/>
    <mergeCell ref="D3:D4"/>
    <mergeCell ref="E3:E4"/>
    <mergeCell ref="F3:G3"/>
    <mergeCell ref="H3:I4"/>
    <mergeCell ref="J3:J4"/>
    <mergeCell ref="H12:I17"/>
    <mergeCell ref="C5:C11"/>
    <mergeCell ref="D5:D11"/>
    <mergeCell ref="E5:E11"/>
    <mergeCell ref="F5:F11"/>
    <mergeCell ref="G5:G11"/>
    <mergeCell ref="J5:J10"/>
    <mergeCell ref="A43:A44"/>
    <mergeCell ref="B43:B44"/>
    <mergeCell ref="H43:I43"/>
    <mergeCell ref="H44:I44"/>
    <mergeCell ref="C21:C22"/>
    <mergeCell ref="D21:D22"/>
    <mergeCell ref="H5:I10"/>
    <mergeCell ref="J12:J17"/>
    <mergeCell ref="E21:E22"/>
    <mergeCell ref="F21:F22"/>
    <mergeCell ref="G21:G22"/>
    <mergeCell ref="B5:B30"/>
    <mergeCell ref="C23:C28"/>
    <mergeCell ref="D23:D28"/>
    <mergeCell ref="E23:E28"/>
    <mergeCell ref="F23:F28"/>
    <mergeCell ref="C12:C18"/>
    <mergeCell ref="D12:D18"/>
    <mergeCell ref="E12:E18"/>
    <mergeCell ref="B41:C41"/>
    <mergeCell ref="H41:I41"/>
    <mergeCell ref="B34:C34"/>
    <mergeCell ref="H34:I34"/>
    <mergeCell ref="B35:B40"/>
    <mergeCell ref="A5:A41"/>
    <mergeCell ref="B31:C31"/>
    <mergeCell ref="H31:I31"/>
    <mergeCell ref="B32:B33"/>
    <mergeCell ref="H32:I32"/>
    <mergeCell ref="F12:F18"/>
    <mergeCell ref="G12:G18"/>
    <mergeCell ref="A42:C42"/>
    <mergeCell ref="H42:I42"/>
    <mergeCell ref="H35:I35"/>
    <mergeCell ref="H36:I36"/>
    <mergeCell ref="H37:I37"/>
    <mergeCell ref="H38:I38"/>
    <mergeCell ref="H39:I39"/>
    <mergeCell ref="H40:I40"/>
    <mergeCell ref="C19:C20"/>
    <mergeCell ref="D19:D20"/>
    <mergeCell ref="E19:E20"/>
    <mergeCell ref="F19:F20"/>
    <mergeCell ref="G19:G20"/>
    <mergeCell ref="A45:C45"/>
    <mergeCell ref="H45:I45"/>
    <mergeCell ref="A46:A59"/>
    <mergeCell ref="B46:B48"/>
    <mergeCell ref="H46:I46"/>
    <mergeCell ref="H47:I47"/>
    <mergeCell ref="H48:I48"/>
    <mergeCell ref="B49:C49"/>
    <mergeCell ref="H49:I49"/>
    <mergeCell ref="H59:I59"/>
    <mergeCell ref="B52:B58"/>
    <mergeCell ref="H57:I57"/>
    <mergeCell ref="H52:I52"/>
    <mergeCell ref="H53:I53"/>
    <mergeCell ref="H54:I54"/>
    <mergeCell ref="H55:I55"/>
    <mergeCell ref="H56:I56"/>
    <mergeCell ref="H58:I58"/>
    <mergeCell ref="B51:C51"/>
    <mergeCell ref="H50:I50"/>
    <mergeCell ref="H51:I51"/>
    <mergeCell ref="A60:C60"/>
    <mergeCell ref="H60:I60"/>
    <mergeCell ref="H61:I61"/>
    <mergeCell ref="A62:C62"/>
    <mergeCell ref="H62:I62"/>
    <mergeCell ref="H66:I66"/>
    <mergeCell ref="A68:C68"/>
    <mergeCell ref="H68:I68"/>
    <mergeCell ref="B59:C59"/>
    <mergeCell ref="H67:I67"/>
    <mergeCell ref="A67:C67"/>
    <mergeCell ref="A63:A64"/>
    <mergeCell ref="B63:B64"/>
    <mergeCell ref="H63:I63"/>
    <mergeCell ref="H64:I64"/>
    <mergeCell ref="A65:C65"/>
    <mergeCell ref="H65:I65"/>
  </mergeCells>
  <phoneticPr fontId="2" type="noConversion"/>
  <printOptions horizontalCentered="1"/>
  <pageMargins left="0.31496062992125984" right="0.31496062992125984" top="0.55118110236220474" bottom="0.39370078740157483" header="0.31496062992125984" footer="0.70866141732283472"/>
  <pageSetup paperSize="9" scale="76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86"/>
  <sheetViews>
    <sheetView zoomScale="70" zoomScaleNormal="70" workbookViewId="0">
      <pane xSplit="1" ySplit="6" topLeftCell="B52" activePane="bottomRight" state="frozen"/>
      <selection pane="topRight" activeCell="B1" sqref="B1"/>
      <selection pane="bottomLeft" activeCell="A5" sqref="A5"/>
      <selection pane="bottomRight" activeCell="K15" sqref="K15"/>
    </sheetView>
  </sheetViews>
  <sheetFormatPr defaultRowHeight="16.5"/>
  <cols>
    <col min="1" max="1" width="2.5" style="102" customWidth="1"/>
    <col min="2" max="3" width="12" customWidth="1"/>
    <col min="4" max="4" width="12" style="108" customWidth="1"/>
    <col min="5" max="5" width="12.625" customWidth="1"/>
    <col min="6" max="7" width="11.5" style="104" customWidth="1"/>
    <col min="8" max="8" width="16.25" style="105" customWidth="1"/>
    <col min="9" max="9" width="11.5" style="102" customWidth="1"/>
    <col min="10" max="10" width="11.5" style="104" customWidth="1"/>
    <col min="11" max="11" width="16.375" style="105" customWidth="1"/>
    <col min="12" max="12" width="67.625" customWidth="1"/>
    <col min="13" max="13" width="29" customWidth="1"/>
    <col min="14" max="14" width="7.875" customWidth="1"/>
    <col min="15" max="15" width="2" customWidth="1"/>
    <col min="21" max="21" width="34.125" customWidth="1"/>
  </cols>
  <sheetData>
    <row r="1" spans="1:21" ht="60.75" customHeight="1">
      <c r="A1" s="466" t="s">
        <v>208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</row>
    <row r="2" spans="1:21" ht="15.75" customHeight="1">
      <c r="A2" s="169"/>
      <c r="B2" s="169"/>
      <c r="C2" s="169"/>
      <c r="D2" s="169"/>
      <c r="E2" s="169"/>
      <c r="F2" s="169"/>
      <c r="G2" s="169"/>
      <c r="H2" s="250"/>
      <c r="I2" s="169"/>
      <c r="J2" s="169"/>
      <c r="K2" s="169"/>
      <c r="L2" s="169"/>
      <c r="M2" s="169"/>
      <c r="N2" s="169"/>
      <c r="O2" s="169"/>
    </row>
    <row r="3" spans="1:21" ht="10.5" customHeight="1" thickBot="1">
      <c r="A3"/>
      <c r="F3" s="196"/>
    </row>
    <row r="4" spans="1:21" ht="32.25" customHeight="1">
      <c r="A4"/>
      <c r="B4" s="467" t="s">
        <v>126</v>
      </c>
      <c r="C4" s="468"/>
      <c r="D4" s="469"/>
      <c r="E4" s="185" t="s">
        <v>209</v>
      </c>
      <c r="F4" s="470" t="s">
        <v>210</v>
      </c>
      <c r="G4" s="471"/>
      <c r="H4" s="472"/>
      <c r="I4" s="473" t="s">
        <v>211</v>
      </c>
      <c r="J4" s="471"/>
      <c r="K4" s="472"/>
      <c r="L4" s="468" t="s">
        <v>116</v>
      </c>
      <c r="M4" s="476" t="s">
        <v>212</v>
      </c>
      <c r="N4" s="469" t="s">
        <v>127</v>
      </c>
    </row>
    <row r="5" spans="1:21" ht="20.25" customHeight="1">
      <c r="A5"/>
      <c r="B5" s="481" t="s">
        <v>128</v>
      </c>
      <c r="C5" s="483" t="s">
        <v>82</v>
      </c>
      <c r="D5" s="485" t="s">
        <v>83</v>
      </c>
      <c r="E5" s="487" t="s">
        <v>213</v>
      </c>
      <c r="F5" s="489" t="s">
        <v>129</v>
      </c>
      <c r="G5" s="445"/>
      <c r="H5" s="446" t="s">
        <v>117</v>
      </c>
      <c r="I5" s="444" t="s">
        <v>129</v>
      </c>
      <c r="J5" s="445"/>
      <c r="K5" s="446" t="s">
        <v>117</v>
      </c>
      <c r="L5" s="474"/>
      <c r="M5" s="477"/>
      <c r="N5" s="479"/>
    </row>
    <row r="6" spans="1:21" ht="27" thickBot="1">
      <c r="A6"/>
      <c r="B6" s="482"/>
      <c r="C6" s="484"/>
      <c r="D6" s="486"/>
      <c r="E6" s="488"/>
      <c r="F6" s="186" t="s">
        <v>130</v>
      </c>
      <c r="G6" s="187" t="s">
        <v>131</v>
      </c>
      <c r="H6" s="447"/>
      <c r="I6" s="188" t="s">
        <v>130</v>
      </c>
      <c r="J6" s="187" t="s">
        <v>131</v>
      </c>
      <c r="K6" s="447"/>
      <c r="L6" s="475"/>
      <c r="M6" s="478"/>
      <c r="N6" s="480"/>
    </row>
    <row r="7" spans="1:21" ht="163.5" customHeight="1">
      <c r="A7"/>
      <c r="B7" s="426"/>
      <c r="C7" s="428"/>
      <c r="D7" s="463"/>
      <c r="E7" s="175" t="s">
        <v>133</v>
      </c>
      <c r="F7" s="119">
        <v>24</v>
      </c>
      <c r="G7" s="118">
        <v>24</v>
      </c>
      <c r="H7" s="171">
        <v>0</v>
      </c>
      <c r="I7" s="119">
        <v>24</v>
      </c>
      <c r="J7" s="118">
        <v>24</v>
      </c>
      <c r="K7" s="171">
        <v>0</v>
      </c>
      <c r="L7" s="120" t="s">
        <v>214</v>
      </c>
      <c r="M7" s="121" t="s">
        <v>189</v>
      </c>
      <c r="N7" s="122"/>
    </row>
    <row r="8" spans="1:21" ht="162" customHeight="1">
      <c r="A8"/>
      <c r="B8" s="430"/>
      <c r="C8" s="461"/>
      <c r="D8" s="464"/>
      <c r="E8" s="175" t="s">
        <v>132</v>
      </c>
      <c r="F8" s="124">
        <v>12</v>
      </c>
      <c r="G8" s="123">
        <v>120</v>
      </c>
      <c r="H8" s="167">
        <v>0</v>
      </c>
      <c r="I8" s="124">
        <v>4</v>
      </c>
      <c r="J8" s="123">
        <v>128</v>
      </c>
      <c r="K8" s="167">
        <v>0</v>
      </c>
      <c r="L8" s="125" t="s">
        <v>273</v>
      </c>
      <c r="M8" s="126" t="s">
        <v>190</v>
      </c>
      <c r="N8" s="127"/>
    </row>
    <row r="9" spans="1:21" ht="176.25" customHeight="1" thickBot="1">
      <c r="A9"/>
      <c r="B9" s="460"/>
      <c r="C9" s="462"/>
      <c r="D9" s="465"/>
      <c r="E9" s="128" t="s">
        <v>134</v>
      </c>
      <c r="F9" s="130">
        <v>2</v>
      </c>
      <c r="G9" s="129">
        <v>64</v>
      </c>
      <c r="H9" s="172">
        <v>0</v>
      </c>
      <c r="I9" s="130">
        <v>2</v>
      </c>
      <c r="J9" s="129">
        <v>64</v>
      </c>
      <c r="K9" s="172">
        <v>0</v>
      </c>
      <c r="L9" s="131" t="s">
        <v>274</v>
      </c>
      <c r="M9" s="170" t="s">
        <v>191</v>
      </c>
      <c r="N9" s="132"/>
    </row>
    <row r="10" spans="1:21" ht="270.75" customHeight="1" thickBot="1">
      <c r="A10"/>
      <c r="B10" s="435" t="s">
        <v>29</v>
      </c>
      <c r="C10" s="438" t="s">
        <v>215</v>
      </c>
      <c r="D10" s="197" t="s">
        <v>30</v>
      </c>
      <c r="E10" s="198" t="s">
        <v>216</v>
      </c>
      <c r="F10" s="114">
        <v>1104</v>
      </c>
      <c r="G10" s="112">
        <v>30014</v>
      </c>
      <c r="H10" s="251">
        <v>37926000</v>
      </c>
      <c r="I10" s="114">
        <v>1152</v>
      </c>
      <c r="J10" s="112">
        <v>28944</v>
      </c>
      <c r="K10" s="113">
        <v>43248000</v>
      </c>
      <c r="L10" s="199" t="s">
        <v>275</v>
      </c>
      <c r="M10" s="116" t="s">
        <v>217</v>
      </c>
      <c r="N10" s="133"/>
      <c r="T10" s="414"/>
      <c r="U10" s="348"/>
    </row>
    <row r="11" spans="1:21" ht="134.25" customHeight="1" thickBot="1">
      <c r="A11"/>
      <c r="B11" s="436"/>
      <c r="C11" s="439"/>
      <c r="D11" s="200" t="s">
        <v>218</v>
      </c>
      <c r="E11" s="198"/>
      <c r="F11" s="114"/>
      <c r="G11" s="112">
        <v>384</v>
      </c>
      <c r="H11" s="113">
        <v>2400000</v>
      </c>
      <c r="I11" s="114"/>
      <c r="J11" s="112">
        <v>384</v>
      </c>
      <c r="K11" s="113">
        <v>2400000</v>
      </c>
      <c r="L11" s="115" t="s">
        <v>276</v>
      </c>
      <c r="M11" s="116" t="s">
        <v>185</v>
      </c>
      <c r="N11" s="134"/>
    </row>
    <row r="12" spans="1:21" ht="142.5" customHeight="1">
      <c r="A12"/>
      <c r="B12" s="436"/>
      <c r="C12" s="439"/>
      <c r="D12" s="441" t="s">
        <v>31</v>
      </c>
      <c r="E12" s="122" t="s">
        <v>137</v>
      </c>
      <c r="F12" s="135">
        <v>240</v>
      </c>
      <c r="G12" s="117">
        <v>7680</v>
      </c>
      <c r="H12" s="172">
        <v>0</v>
      </c>
      <c r="I12" s="135">
        <v>240</v>
      </c>
      <c r="J12" s="117">
        <v>7680</v>
      </c>
      <c r="K12" s="172">
        <v>0</v>
      </c>
      <c r="L12" s="136" t="s">
        <v>277</v>
      </c>
      <c r="M12" s="448" t="s">
        <v>192</v>
      </c>
      <c r="N12" s="201"/>
    </row>
    <row r="13" spans="1:21" ht="126" customHeight="1">
      <c r="A13"/>
      <c r="B13" s="436"/>
      <c r="C13" s="439"/>
      <c r="D13" s="442"/>
      <c r="E13" s="127" t="s">
        <v>138</v>
      </c>
      <c r="F13" s="124">
        <v>240</v>
      </c>
      <c r="G13" s="123">
        <v>1200</v>
      </c>
      <c r="H13" s="167">
        <v>0</v>
      </c>
      <c r="I13" s="124">
        <v>240</v>
      </c>
      <c r="J13" s="123">
        <v>1200</v>
      </c>
      <c r="K13" s="167">
        <v>0</v>
      </c>
      <c r="L13" s="137" t="s">
        <v>219</v>
      </c>
      <c r="M13" s="449"/>
      <c r="N13" s="202"/>
    </row>
    <row r="14" spans="1:21" ht="107.25" customHeight="1" thickBot="1">
      <c r="A14"/>
      <c r="B14" s="436"/>
      <c r="C14" s="440"/>
      <c r="D14" s="443"/>
      <c r="E14" s="141" t="s">
        <v>139</v>
      </c>
      <c r="F14" s="130"/>
      <c r="G14" s="129"/>
      <c r="H14" s="172">
        <v>600000</v>
      </c>
      <c r="I14" s="130"/>
      <c r="J14" s="129"/>
      <c r="K14" s="172">
        <v>1000000</v>
      </c>
      <c r="L14" s="163" t="s">
        <v>186</v>
      </c>
      <c r="M14" s="450"/>
      <c r="N14" s="203"/>
    </row>
    <row r="15" spans="1:21" ht="129" customHeight="1" thickBot="1">
      <c r="A15"/>
      <c r="B15" s="436"/>
      <c r="C15" s="111" t="s">
        <v>29</v>
      </c>
      <c r="D15" s="200" t="s">
        <v>57</v>
      </c>
      <c r="E15" s="198" t="s">
        <v>166</v>
      </c>
      <c r="F15" s="114"/>
      <c r="G15" s="112"/>
      <c r="H15" s="113">
        <v>4080000</v>
      </c>
      <c r="I15" s="114">
        <v>96</v>
      </c>
      <c r="J15" s="112">
        <v>3072</v>
      </c>
      <c r="K15" s="113">
        <v>3780000</v>
      </c>
      <c r="L15" s="115" t="s">
        <v>278</v>
      </c>
      <c r="M15" s="116" t="s">
        <v>183</v>
      </c>
      <c r="N15" s="134"/>
    </row>
    <row r="16" spans="1:21" ht="128.25" customHeight="1">
      <c r="A16"/>
      <c r="B16" s="436"/>
      <c r="C16" s="451" t="s">
        <v>32</v>
      </c>
      <c r="D16" s="421" t="s">
        <v>33</v>
      </c>
      <c r="E16" s="174" t="s">
        <v>143</v>
      </c>
      <c r="F16" s="135">
        <v>12</v>
      </c>
      <c r="G16" s="117">
        <v>384</v>
      </c>
      <c r="H16" s="172">
        <v>0</v>
      </c>
      <c r="I16" s="135">
        <v>12</v>
      </c>
      <c r="J16" s="117">
        <v>384</v>
      </c>
      <c r="K16" s="172">
        <v>0</v>
      </c>
      <c r="L16" s="143" t="s">
        <v>279</v>
      </c>
      <c r="M16" s="204" t="s">
        <v>220</v>
      </c>
      <c r="N16" s="201"/>
    </row>
    <row r="17" spans="1:14" ht="107.25" customHeight="1">
      <c r="A17"/>
      <c r="B17" s="436"/>
      <c r="C17" s="452"/>
      <c r="D17" s="421"/>
      <c r="E17" s="175" t="s">
        <v>144</v>
      </c>
      <c r="F17" s="124">
        <v>4</v>
      </c>
      <c r="G17" s="123">
        <v>60</v>
      </c>
      <c r="H17" s="167">
        <v>400000</v>
      </c>
      <c r="I17" s="124">
        <v>4</v>
      </c>
      <c r="J17" s="123">
        <v>60</v>
      </c>
      <c r="K17" s="167">
        <v>200000</v>
      </c>
      <c r="L17" s="125" t="s">
        <v>221</v>
      </c>
      <c r="M17" s="205" t="s">
        <v>222</v>
      </c>
      <c r="N17" s="202"/>
    </row>
    <row r="18" spans="1:14" ht="129.75" customHeight="1">
      <c r="A18"/>
      <c r="B18" s="436"/>
      <c r="C18" s="452"/>
      <c r="D18" s="421"/>
      <c r="E18" s="175" t="s">
        <v>145</v>
      </c>
      <c r="F18" s="124"/>
      <c r="G18" s="123">
        <v>124</v>
      </c>
      <c r="H18" s="167">
        <v>0</v>
      </c>
      <c r="I18" s="124">
        <v>4</v>
      </c>
      <c r="J18" s="123">
        <v>128</v>
      </c>
      <c r="K18" s="167">
        <v>0</v>
      </c>
      <c r="L18" s="125" t="s">
        <v>280</v>
      </c>
      <c r="M18" s="205" t="s">
        <v>223</v>
      </c>
      <c r="N18" s="202"/>
    </row>
    <row r="19" spans="1:14" ht="140.25" customHeight="1" thickBot="1">
      <c r="B19" s="436"/>
      <c r="C19" s="452"/>
      <c r="D19" s="421"/>
      <c r="E19" s="146" t="s">
        <v>146</v>
      </c>
      <c r="F19" s="130">
        <v>4</v>
      </c>
      <c r="G19" s="129">
        <v>60</v>
      </c>
      <c r="H19" s="173">
        <v>0</v>
      </c>
      <c r="I19" s="130">
        <v>4</v>
      </c>
      <c r="J19" s="129">
        <v>60</v>
      </c>
      <c r="K19" s="173">
        <v>0</v>
      </c>
      <c r="L19" s="131" t="s">
        <v>184</v>
      </c>
      <c r="M19" s="206" t="s">
        <v>224</v>
      </c>
      <c r="N19" s="202"/>
    </row>
    <row r="20" spans="1:14" ht="138" customHeight="1">
      <c r="B20" s="436"/>
      <c r="C20" s="452"/>
      <c r="D20" s="423" t="s">
        <v>121</v>
      </c>
      <c r="E20" s="174" t="s">
        <v>147</v>
      </c>
      <c r="F20" s="207">
        <v>260</v>
      </c>
      <c r="G20" s="118">
        <v>8064</v>
      </c>
      <c r="H20" s="171">
        <v>500000</v>
      </c>
      <c r="I20" s="207">
        <v>180</v>
      </c>
      <c r="J20" s="118">
        <v>5760</v>
      </c>
      <c r="K20" s="171">
        <v>500000</v>
      </c>
      <c r="L20" s="120" t="s">
        <v>281</v>
      </c>
      <c r="M20" s="454" t="s">
        <v>225</v>
      </c>
      <c r="N20" s="201"/>
    </row>
    <row r="21" spans="1:14" ht="130.5" customHeight="1">
      <c r="B21" s="436"/>
      <c r="C21" s="452"/>
      <c r="D21" s="424"/>
      <c r="E21" s="175" t="s">
        <v>226</v>
      </c>
      <c r="F21" s="208">
        <v>12</v>
      </c>
      <c r="G21" s="123">
        <v>240</v>
      </c>
      <c r="H21" s="167">
        <v>0</v>
      </c>
      <c r="I21" s="208">
        <v>12</v>
      </c>
      <c r="J21" s="123">
        <v>180</v>
      </c>
      <c r="K21" s="167">
        <v>0</v>
      </c>
      <c r="L21" s="125" t="s">
        <v>227</v>
      </c>
      <c r="M21" s="455"/>
      <c r="N21" s="202"/>
    </row>
    <row r="22" spans="1:14" ht="129.75" customHeight="1">
      <c r="B22" s="436"/>
      <c r="C22" s="452"/>
      <c r="D22" s="424"/>
      <c r="E22" s="175" t="s">
        <v>148</v>
      </c>
      <c r="F22" s="208">
        <v>48</v>
      </c>
      <c r="G22" s="123">
        <v>1536</v>
      </c>
      <c r="H22" s="167">
        <v>1440000</v>
      </c>
      <c r="I22" s="208">
        <v>48</v>
      </c>
      <c r="J22" s="123">
        <v>1536</v>
      </c>
      <c r="K22" s="167">
        <v>1440000</v>
      </c>
      <c r="L22" s="125" t="s">
        <v>282</v>
      </c>
      <c r="M22" s="455"/>
      <c r="N22" s="202"/>
    </row>
    <row r="23" spans="1:14" ht="135.75" customHeight="1">
      <c r="B23" s="436"/>
      <c r="C23" s="452"/>
      <c r="D23" s="424"/>
      <c r="E23" s="175" t="s">
        <v>149</v>
      </c>
      <c r="F23" s="208">
        <v>48</v>
      </c>
      <c r="G23" s="123">
        <v>1536</v>
      </c>
      <c r="H23" s="172">
        <v>1440000</v>
      </c>
      <c r="I23" s="208">
        <v>48</v>
      </c>
      <c r="J23" s="123">
        <v>1536</v>
      </c>
      <c r="K23" s="172">
        <v>1440000</v>
      </c>
      <c r="L23" s="125" t="s">
        <v>293</v>
      </c>
      <c r="M23" s="455"/>
      <c r="N23" s="202"/>
    </row>
    <row r="24" spans="1:14" ht="129.75" customHeight="1">
      <c r="B24" s="436"/>
      <c r="C24" s="452"/>
      <c r="D24" s="424"/>
      <c r="E24" s="128" t="s">
        <v>150</v>
      </c>
      <c r="F24" s="209">
        <v>48</v>
      </c>
      <c r="G24" s="129">
        <v>1536</v>
      </c>
      <c r="H24" s="168">
        <v>0</v>
      </c>
      <c r="I24" s="209">
        <v>48</v>
      </c>
      <c r="J24" s="129">
        <v>1536</v>
      </c>
      <c r="K24" s="168">
        <v>0</v>
      </c>
      <c r="L24" s="131" t="s">
        <v>283</v>
      </c>
      <c r="M24" s="455"/>
      <c r="N24" s="202"/>
    </row>
    <row r="25" spans="1:14" ht="129" customHeight="1">
      <c r="B25" s="436"/>
      <c r="C25" s="452"/>
      <c r="D25" s="424"/>
      <c r="E25" s="175" t="s">
        <v>228</v>
      </c>
      <c r="F25" s="210"/>
      <c r="G25" s="211"/>
      <c r="H25" s="212"/>
      <c r="I25" s="213">
        <v>48</v>
      </c>
      <c r="J25" s="211">
        <v>1536</v>
      </c>
      <c r="K25" s="212">
        <v>0</v>
      </c>
      <c r="L25" s="214" t="s">
        <v>284</v>
      </c>
      <c r="M25" s="455"/>
      <c r="N25" s="202"/>
    </row>
    <row r="26" spans="1:14" ht="138.75" customHeight="1">
      <c r="B26" s="436"/>
      <c r="C26" s="452"/>
      <c r="D26" s="424"/>
      <c r="E26" s="175" t="s">
        <v>151</v>
      </c>
      <c r="F26" s="215">
        <v>48</v>
      </c>
      <c r="G26" s="117">
        <v>1536</v>
      </c>
      <c r="H26" s="140">
        <v>2000000</v>
      </c>
      <c r="I26" s="215">
        <v>24</v>
      </c>
      <c r="J26" s="117">
        <v>768</v>
      </c>
      <c r="K26" s="140">
        <v>500000</v>
      </c>
      <c r="L26" s="143" t="s">
        <v>285</v>
      </c>
      <c r="M26" s="216" t="s">
        <v>229</v>
      </c>
      <c r="N26" s="202"/>
    </row>
    <row r="27" spans="1:14" ht="138.75" customHeight="1" thickBot="1">
      <c r="B27" s="436"/>
      <c r="C27" s="452"/>
      <c r="D27" s="424"/>
      <c r="E27" s="128" t="s">
        <v>152</v>
      </c>
      <c r="F27" s="209">
        <v>48</v>
      </c>
      <c r="G27" s="129">
        <v>1536</v>
      </c>
      <c r="H27" s="168">
        <v>2160000</v>
      </c>
      <c r="I27" s="209">
        <v>48</v>
      </c>
      <c r="J27" s="129">
        <v>1536</v>
      </c>
      <c r="K27" s="168">
        <v>2160000</v>
      </c>
      <c r="L27" s="131" t="s">
        <v>286</v>
      </c>
      <c r="M27" s="217" t="s">
        <v>230</v>
      </c>
      <c r="N27" s="202"/>
    </row>
    <row r="28" spans="1:14" ht="138.75" customHeight="1" thickBot="1">
      <c r="B28" s="436"/>
      <c r="C28" s="452"/>
      <c r="D28" s="424"/>
      <c r="E28" s="128" t="s">
        <v>321</v>
      </c>
      <c r="F28" s="209">
        <v>48</v>
      </c>
      <c r="G28" s="129">
        <v>1536</v>
      </c>
      <c r="H28" s="168">
        <v>2160000</v>
      </c>
      <c r="I28" s="209">
        <v>48</v>
      </c>
      <c r="J28" s="129">
        <v>1536</v>
      </c>
      <c r="K28" s="168">
        <v>2160000</v>
      </c>
      <c r="L28" s="131" t="s">
        <v>323</v>
      </c>
      <c r="M28" s="217" t="s">
        <v>325</v>
      </c>
      <c r="N28" s="202"/>
    </row>
    <row r="29" spans="1:14" ht="126.75" customHeight="1">
      <c r="B29" s="436"/>
      <c r="C29" s="452"/>
      <c r="D29" s="456" t="s">
        <v>231</v>
      </c>
      <c r="E29" s="174" t="s">
        <v>232</v>
      </c>
      <c r="F29" s="119">
        <v>48</v>
      </c>
      <c r="G29" s="118">
        <v>1536</v>
      </c>
      <c r="H29" s="218">
        <v>1440000</v>
      </c>
      <c r="I29" s="207">
        <v>48</v>
      </c>
      <c r="J29" s="118">
        <v>1536</v>
      </c>
      <c r="K29" s="218">
        <v>1440000</v>
      </c>
      <c r="L29" s="219" t="s">
        <v>287</v>
      </c>
      <c r="M29" s="220" t="s">
        <v>233</v>
      </c>
      <c r="N29" s="201"/>
    </row>
    <row r="30" spans="1:14" ht="131.25" customHeight="1">
      <c r="B30" s="436"/>
      <c r="C30" s="452"/>
      <c r="D30" s="457"/>
      <c r="E30" s="175" t="s">
        <v>153</v>
      </c>
      <c r="F30" s="124">
        <v>24</v>
      </c>
      <c r="G30" s="123">
        <v>768</v>
      </c>
      <c r="H30" s="221">
        <v>720000</v>
      </c>
      <c r="I30" s="208">
        <v>12</v>
      </c>
      <c r="J30" s="123">
        <v>384</v>
      </c>
      <c r="K30" s="221">
        <v>0</v>
      </c>
      <c r="L30" s="222" t="s">
        <v>288</v>
      </c>
      <c r="M30" s="223" t="s">
        <v>234</v>
      </c>
      <c r="N30" s="202"/>
    </row>
    <row r="31" spans="1:14" ht="137.25" customHeight="1">
      <c r="B31" s="436"/>
      <c r="C31" s="452"/>
      <c r="D31" s="457"/>
      <c r="E31" s="175" t="s">
        <v>154</v>
      </c>
      <c r="F31" s="124">
        <v>24</v>
      </c>
      <c r="G31" s="123">
        <v>768</v>
      </c>
      <c r="H31" s="221">
        <v>360000</v>
      </c>
      <c r="I31" s="208">
        <v>12</v>
      </c>
      <c r="J31" s="123">
        <v>384</v>
      </c>
      <c r="K31" s="221">
        <v>360000</v>
      </c>
      <c r="L31" s="222" t="s">
        <v>289</v>
      </c>
      <c r="M31" s="224" t="s">
        <v>235</v>
      </c>
      <c r="N31" s="202"/>
    </row>
    <row r="32" spans="1:14" ht="116.25" customHeight="1">
      <c r="B32" s="436"/>
      <c r="C32" s="452"/>
      <c r="D32" s="457"/>
      <c r="E32" s="175" t="s">
        <v>155</v>
      </c>
      <c r="F32" s="124">
        <v>48</v>
      </c>
      <c r="G32" s="123">
        <v>1536</v>
      </c>
      <c r="H32" s="221">
        <v>690000</v>
      </c>
      <c r="I32" s="208">
        <v>48</v>
      </c>
      <c r="J32" s="123">
        <v>1536</v>
      </c>
      <c r="K32" s="221">
        <v>960000</v>
      </c>
      <c r="L32" s="222" t="s">
        <v>294</v>
      </c>
      <c r="M32" s="459" t="s">
        <v>236</v>
      </c>
      <c r="N32" s="202"/>
    </row>
    <row r="33" spans="1:14" ht="130.5" customHeight="1">
      <c r="B33" s="436"/>
      <c r="C33" s="452"/>
      <c r="D33" s="457"/>
      <c r="E33" s="175" t="s">
        <v>237</v>
      </c>
      <c r="F33" s="124"/>
      <c r="G33" s="123"/>
      <c r="H33" s="221"/>
      <c r="I33" s="208">
        <v>96</v>
      </c>
      <c r="J33" s="123">
        <v>3072</v>
      </c>
      <c r="K33" s="221">
        <v>1440000</v>
      </c>
      <c r="L33" s="225" t="s">
        <v>290</v>
      </c>
      <c r="M33" s="459"/>
      <c r="N33" s="202"/>
    </row>
    <row r="34" spans="1:14" ht="130.5" customHeight="1">
      <c r="B34" s="436"/>
      <c r="C34" s="452"/>
      <c r="D34" s="457"/>
      <c r="E34" s="175" t="s">
        <v>238</v>
      </c>
      <c r="F34" s="124"/>
      <c r="G34" s="123"/>
      <c r="H34" s="221"/>
      <c r="I34" s="208">
        <v>48</v>
      </c>
      <c r="J34" s="123">
        <v>1536</v>
      </c>
      <c r="K34" s="221">
        <v>1440000</v>
      </c>
      <c r="L34" s="222" t="s">
        <v>291</v>
      </c>
      <c r="M34" s="223" t="s">
        <v>180</v>
      </c>
      <c r="N34" s="202"/>
    </row>
    <row r="35" spans="1:14" ht="130.5" customHeight="1">
      <c r="B35" s="436"/>
      <c r="C35" s="452"/>
      <c r="D35" s="457"/>
      <c r="E35" s="175" t="s">
        <v>239</v>
      </c>
      <c r="F35" s="124"/>
      <c r="G35" s="123"/>
      <c r="H35" s="221"/>
      <c r="I35" s="208">
        <v>12</v>
      </c>
      <c r="J35" s="123">
        <v>384</v>
      </c>
      <c r="K35" s="221"/>
      <c r="L35" s="222" t="s">
        <v>292</v>
      </c>
      <c r="M35" s="223" t="s">
        <v>240</v>
      </c>
      <c r="N35" s="202"/>
    </row>
    <row r="36" spans="1:14" ht="133.5" customHeight="1">
      <c r="B36" s="436"/>
      <c r="C36" s="452"/>
      <c r="D36" s="457"/>
      <c r="E36" s="175" t="s">
        <v>241</v>
      </c>
      <c r="F36" s="124">
        <v>48</v>
      </c>
      <c r="G36" s="123">
        <v>1536</v>
      </c>
      <c r="H36" s="221">
        <v>2160000</v>
      </c>
      <c r="I36" s="208">
        <v>48</v>
      </c>
      <c r="J36" s="123">
        <v>1536</v>
      </c>
      <c r="K36" s="221">
        <v>0</v>
      </c>
      <c r="L36" s="222" t="s">
        <v>318</v>
      </c>
      <c r="M36" s="223" t="s">
        <v>242</v>
      </c>
      <c r="N36" s="202"/>
    </row>
    <row r="37" spans="1:14" ht="133.5" customHeight="1">
      <c r="B37" s="436"/>
      <c r="C37" s="452"/>
      <c r="D37" s="457"/>
      <c r="E37" s="128" t="s">
        <v>317</v>
      </c>
      <c r="F37" s="130"/>
      <c r="G37" s="129"/>
      <c r="H37" s="254"/>
      <c r="I37" s="209">
        <v>48</v>
      </c>
      <c r="J37" s="129">
        <v>1536</v>
      </c>
      <c r="K37" s="254">
        <v>2400000</v>
      </c>
      <c r="L37" s="225" t="s">
        <v>319</v>
      </c>
      <c r="M37" s="224"/>
      <c r="N37" s="202"/>
    </row>
    <row r="38" spans="1:14" ht="132" customHeight="1" thickBot="1">
      <c r="A38"/>
      <c r="B38" s="436"/>
      <c r="C38" s="452"/>
      <c r="D38" s="458"/>
      <c r="E38" s="176" t="s">
        <v>243</v>
      </c>
      <c r="F38" s="139">
        <v>12</v>
      </c>
      <c r="G38" s="138">
        <v>384</v>
      </c>
      <c r="H38" s="226">
        <v>600000</v>
      </c>
      <c r="I38" s="227">
        <v>48</v>
      </c>
      <c r="J38" s="138">
        <v>1536</v>
      </c>
      <c r="K38" s="226">
        <v>600000</v>
      </c>
      <c r="L38" s="228" t="s">
        <v>295</v>
      </c>
      <c r="M38" s="229" t="s">
        <v>320</v>
      </c>
      <c r="N38" s="202"/>
    </row>
    <row r="39" spans="1:14" ht="108.75" customHeight="1">
      <c r="A39"/>
      <c r="B39" s="436"/>
      <c r="C39" s="452"/>
      <c r="D39" s="420" t="s">
        <v>136</v>
      </c>
      <c r="E39" s="144" t="s">
        <v>161</v>
      </c>
      <c r="F39" s="135">
        <v>4</v>
      </c>
      <c r="G39" s="117">
        <v>32</v>
      </c>
      <c r="H39" s="172">
        <v>800000</v>
      </c>
      <c r="I39" s="135">
        <v>4</v>
      </c>
      <c r="J39" s="117">
        <v>32</v>
      </c>
      <c r="K39" s="172">
        <v>800000</v>
      </c>
      <c r="L39" s="120" t="s">
        <v>296</v>
      </c>
      <c r="M39" s="230" t="s">
        <v>193</v>
      </c>
      <c r="N39" s="201"/>
    </row>
    <row r="40" spans="1:14" ht="140.25" customHeight="1">
      <c r="A40"/>
      <c r="B40" s="436"/>
      <c r="C40" s="452"/>
      <c r="D40" s="421"/>
      <c r="E40" s="127" t="s">
        <v>156</v>
      </c>
      <c r="F40" s="124">
        <v>2</v>
      </c>
      <c r="G40" s="123">
        <v>64</v>
      </c>
      <c r="H40" s="167">
        <v>800000</v>
      </c>
      <c r="I40" s="124">
        <v>2</v>
      </c>
      <c r="J40" s="123">
        <v>64</v>
      </c>
      <c r="K40" s="167">
        <v>400000</v>
      </c>
      <c r="L40" s="125" t="s">
        <v>297</v>
      </c>
      <c r="M40" s="231" t="s">
        <v>244</v>
      </c>
      <c r="N40" s="202"/>
    </row>
    <row r="41" spans="1:14" ht="110.25" customHeight="1">
      <c r="A41"/>
      <c r="B41" s="436"/>
      <c r="C41" s="452"/>
      <c r="D41" s="421"/>
      <c r="E41" s="127" t="s">
        <v>157</v>
      </c>
      <c r="F41" s="124">
        <v>1</v>
      </c>
      <c r="G41" s="123">
        <v>32</v>
      </c>
      <c r="H41" s="167">
        <v>500000</v>
      </c>
      <c r="I41" s="124">
        <v>1</v>
      </c>
      <c r="J41" s="123">
        <v>32</v>
      </c>
      <c r="K41" s="167">
        <v>200000</v>
      </c>
      <c r="L41" s="125" t="s">
        <v>298</v>
      </c>
      <c r="M41" s="231" t="s">
        <v>194</v>
      </c>
      <c r="N41" s="202"/>
    </row>
    <row r="42" spans="1:14" ht="110.25" customHeight="1">
      <c r="A42"/>
      <c r="B42" s="436"/>
      <c r="C42" s="452"/>
      <c r="D42" s="421"/>
      <c r="E42" s="127" t="s">
        <v>158</v>
      </c>
      <c r="F42" s="124">
        <v>1</v>
      </c>
      <c r="G42" s="123">
        <v>32</v>
      </c>
      <c r="H42" s="172">
        <v>100000</v>
      </c>
      <c r="I42" s="124">
        <v>1</v>
      </c>
      <c r="J42" s="123">
        <v>32</v>
      </c>
      <c r="K42" s="172">
        <v>100000</v>
      </c>
      <c r="L42" s="125" t="s">
        <v>299</v>
      </c>
      <c r="M42" s="231" t="s">
        <v>245</v>
      </c>
      <c r="N42" s="202"/>
    </row>
    <row r="43" spans="1:14" ht="106.5" customHeight="1">
      <c r="A43"/>
      <c r="B43" s="436"/>
      <c r="C43" s="452"/>
      <c r="D43" s="421"/>
      <c r="E43" s="127" t="s">
        <v>159</v>
      </c>
      <c r="F43" s="124">
        <v>1</v>
      </c>
      <c r="G43" s="123">
        <v>32</v>
      </c>
      <c r="H43" s="167">
        <v>0</v>
      </c>
      <c r="I43" s="124">
        <v>1</v>
      </c>
      <c r="J43" s="123">
        <v>32</v>
      </c>
      <c r="K43" s="167">
        <v>200000</v>
      </c>
      <c r="L43" s="125" t="s">
        <v>300</v>
      </c>
      <c r="M43" s="231" t="s">
        <v>178</v>
      </c>
      <c r="N43" s="202"/>
    </row>
    <row r="44" spans="1:14" ht="108.75" customHeight="1" thickBot="1">
      <c r="A44"/>
      <c r="B44" s="436"/>
      <c r="C44" s="452"/>
      <c r="D44" s="422"/>
      <c r="E44" s="141" t="s">
        <v>160</v>
      </c>
      <c r="F44" s="130">
        <v>1</v>
      </c>
      <c r="G44" s="129">
        <v>32</v>
      </c>
      <c r="H44" s="172">
        <v>800000</v>
      </c>
      <c r="I44" s="130">
        <v>1</v>
      </c>
      <c r="J44" s="129">
        <v>32</v>
      </c>
      <c r="K44" s="172">
        <v>600000</v>
      </c>
      <c r="L44" s="131" t="s">
        <v>301</v>
      </c>
      <c r="M44" s="232" t="s">
        <v>246</v>
      </c>
      <c r="N44" s="202"/>
    </row>
    <row r="45" spans="1:14" ht="136.5" customHeight="1">
      <c r="A45"/>
      <c r="B45" s="436"/>
      <c r="C45" s="452"/>
      <c r="D45" s="423" t="s">
        <v>124</v>
      </c>
      <c r="E45" s="174" t="s">
        <v>247</v>
      </c>
      <c r="F45" s="207">
        <v>2</v>
      </c>
      <c r="G45" s="118">
        <v>64</v>
      </c>
      <c r="H45" s="166">
        <v>1600000</v>
      </c>
      <c r="I45" s="207">
        <v>2</v>
      </c>
      <c r="J45" s="118">
        <v>64</v>
      </c>
      <c r="K45" s="166">
        <v>2000000</v>
      </c>
      <c r="L45" s="233" t="s">
        <v>302</v>
      </c>
      <c r="M45" s="230" t="s">
        <v>195</v>
      </c>
      <c r="N45" s="201"/>
    </row>
    <row r="46" spans="1:14" ht="116.25" customHeight="1">
      <c r="A46"/>
      <c r="B46" s="436"/>
      <c r="C46" s="452"/>
      <c r="D46" s="424"/>
      <c r="E46" s="145" t="s">
        <v>248</v>
      </c>
      <c r="F46" s="208">
        <v>4</v>
      </c>
      <c r="G46" s="123">
        <v>100</v>
      </c>
      <c r="H46" s="167">
        <v>800000</v>
      </c>
      <c r="I46" s="208">
        <v>4</v>
      </c>
      <c r="J46" s="123">
        <v>100</v>
      </c>
      <c r="K46" s="167">
        <v>120000</v>
      </c>
      <c r="L46" s="222" t="s">
        <v>168</v>
      </c>
      <c r="M46" s="231" t="s">
        <v>249</v>
      </c>
      <c r="N46" s="202"/>
    </row>
    <row r="47" spans="1:14" ht="124.5" customHeight="1">
      <c r="A47"/>
      <c r="B47" s="436"/>
      <c r="C47" s="452"/>
      <c r="D47" s="424"/>
      <c r="E47" s="145" t="s">
        <v>250</v>
      </c>
      <c r="F47" s="208">
        <v>6</v>
      </c>
      <c r="G47" s="123">
        <v>180</v>
      </c>
      <c r="H47" s="167">
        <v>900000</v>
      </c>
      <c r="I47" s="208">
        <v>12</v>
      </c>
      <c r="J47" s="123">
        <v>396</v>
      </c>
      <c r="K47" s="167">
        <v>1560000</v>
      </c>
      <c r="L47" s="222" t="s">
        <v>251</v>
      </c>
      <c r="M47" s="231" t="s">
        <v>252</v>
      </c>
      <c r="N47" s="202"/>
    </row>
    <row r="48" spans="1:14" ht="124.5" customHeight="1" thickBot="1">
      <c r="A48"/>
      <c r="B48" s="437"/>
      <c r="C48" s="453"/>
      <c r="D48" s="425"/>
      <c r="E48" s="146" t="s">
        <v>253</v>
      </c>
      <c r="F48" s="227"/>
      <c r="G48" s="138"/>
      <c r="H48" s="147"/>
      <c r="I48" s="227">
        <v>12</v>
      </c>
      <c r="J48" s="138">
        <v>84</v>
      </c>
      <c r="K48" s="147">
        <v>600000</v>
      </c>
      <c r="L48" s="234" t="s">
        <v>254</v>
      </c>
      <c r="M48" s="217" t="s">
        <v>255</v>
      </c>
      <c r="N48" s="203"/>
    </row>
    <row r="49" spans="1:14" ht="133.5" customHeight="1" thickBot="1">
      <c r="A49"/>
      <c r="B49" s="426" t="s">
        <v>29</v>
      </c>
      <c r="C49" s="428" t="s">
        <v>32</v>
      </c>
      <c r="D49" s="235" t="s">
        <v>34</v>
      </c>
      <c r="E49" s="236" t="s">
        <v>169</v>
      </c>
      <c r="F49" s="237"/>
      <c r="G49" s="112">
        <v>60</v>
      </c>
      <c r="H49" s="113">
        <v>8400000</v>
      </c>
      <c r="I49" s="237"/>
      <c r="J49" s="112"/>
      <c r="K49" s="113">
        <v>6000000</v>
      </c>
      <c r="L49" s="238" t="s">
        <v>256</v>
      </c>
      <c r="M49" s="116" t="s">
        <v>179</v>
      </c>
      <c r="N49" s="144"/>
    </row>
    <row r="50" spans="1:14" ht="135" customHeight="1" thickBot="1">
      <c r="A50"/>
      <c r="B50" s="427"/>
      <c r="C50" s="429"/>
      <c r="D50" s="239" t="s">
        <v>36</v>
      </c>
      <c r="E50" s="240" t="s">
        <v>170</v>
      </c>
      <c r="F50" s="241">
        <v>12</v>
      </c>
      <c r="G50" s="242">
        <v>240</v>
      </c>
      <c r="H50" s="173">
        <v>2000000</v>
      </c>
      <c r="I50" s="241">
        <v>12</v>
      </c>
      <c r="J50" s="242">
        <v>240</v>
      </c>
      <c r="K50" s="173">
        <v>1000000</v>
      </c>
      <c r="L50" s="243" t="s">
        <v>187</v>
      </c>
      <c r="M50" s="244" t="s">
        <v>257</v>
      </c>
      <c r="N50" s="141"/>
    </row>
    <row r="51" spans="1:14" ht="120" customHeight="1">
      <c r="A51"/>
      <c r="B51" s="426"/>
      <c r="C51" s="431"/>
      <c r="D51" s="433"/>
      <c r="E51" s="164" t="s">
        <v>258</v>
      </c>
      <c r="F51" s="149">
        <v>4</v>
      </c>
      <c r="G51" s="148"/>
      <c r="H51" s="172"/>
      <c r="I51" s="149">
        <v>4</v>
      </c>
      <c r="J51" s="148"/>
      <c r="K51" s="172">
        <v>0</v>
      </c>
      <c r="L51" s="150" t="s">
        <v>171</v>
      </c>
      <c r="M51" s="245" t="s">
        <v>259</v>
      </c>
      <c r="N51" s="201"/>
    </row>
    <row r="52" spans="1:14" ht="131.25" customHeight="1">
      <c r="A52"/>
      <c r="B52" s="430"/>
      <c r="C52" s="431"/>
      <c r="D52" s="433"/>
      <c r="E52" s="189" t="s">
        <v>172</v>
      </c>
      <c r="F52" s="130">
        <v>2</v>
      </c>
      <c r="G52" s="129">
        <v>70</v>
      </c>
      <c r="H52" s="168"/>
      <c r="I52" s="130">
        <v>2</v>
      </c>
      <c r="J52" s="129">
        <v>66</v>
      </c>
      <c r="K52" s="168">
        <v>0</v>
      </c>
      <c r="L52" s="131" t="s">
        <v>260</v>
      </c>
      <c r="M52" s="232" t="s">
        <v>181</v>
      </c>
      <c r="N52" s="202"/>
    </row>
    <row r="53" spans="1:14" ht="104.25" customHeight="1" thickBot="1">
      <c r="A53"/>
      <c r="B53" s="427"/>
      <c r="C53" s="432"/>
      <c r="D53" s="434"/>
      <c r="E53" s="165" t="s">
        <v>173</v>
      </c>
      <c r="F53" s="139"/>
      <c r="G53" s="138"/>
      <c r="H53" s="147"/>
      <c r="I53" s="139"/>
      <c r="J53" s="138"/>
      <c r="K53" s="147">
        <v>0</v>
      </c>
      <c r="L53" s="142" t="s">
        <v>261</v>
      </c>
      <c r="M53" s="217" t="s">
        <v>182</v>
      </c>
      <c r="N53" s="203"/>
    </row>
    <row r="54" spans="1:14" ht="38.25" customHeight="1" thickBot="1">
      <c r="A54"/>
      <c r="B54" s="415" t="s">
        <v>174</v>
      </c>
      <c r="C54" s="416"/>
      <c r="D54" s="416"/>
      <c r="E54" s="417"/>
      <c r="F54" s="417"/>
      <c r="G54" s="418"/>
      <c r="H54" s="190"/>
      <c r="I54" s="419"/>
      <c r="J54" s="418"/>
      <c r="K54" s="190">
        <f>SUM(K7:K53)</f>
        <v>81048000</v>
      </c>
      <c r="L54" s="190"/>
      <c r="M54" s="191"/>
      <c r="N54" s="192"/>
    </row>
    <row r="55" spans="1:14" ht="99" customHeight="1">
      <c r="B55" s="106"/>
      <c r="C55" s="106"/>
      <c r="D55" s="109"/>
      <c r="E55" s="102"/>
      <c r="H55" s="104"/>
      <c r="K55" s="104"/>
      <c r="L55" s="150"/>
      <c r="M55" s="103"/>
      <c r="N55" s="102"/>
    </row>
    <row r="56" spans="1:14" ht="18" customHeight="1">
      <c r="A56"/>
      <c r="B56" s="107"/>
      <c r="C56" s="106"/>
      <c r="D56" s="109"/>
      <c r="E56" s="102"/>
      <c r="H56" s="104"/>
      <c r="K56" s="104"/>
      <c r="L56" s="103"/>
      <c r="M56" s="103"/>
      <c r="N56" s="102"/>
    </row>
    <row r="57" spans="1:14">
      <c r="A57" s="107"/>
      <c r="B57" s="106"/>
      <c r="C57" s="106"/>
      <c r="D57" s="109"/>
      <c r="E57" s="102"/>
      <c r="H57" s="104"/>
      <c r="K57" s="104"/>
      <c r="L57" s="103"/>
      <c r="M57" s="103"/>
      <c r="N57" s="102"/>
    </row>
    <row r="58" spans="1:14">
      <c r="A58" s="107"/>
      <c r="B58" s="106"/>
      <c r="C58" s="106"/>
      <c r="D58" s="109"/>
      <c r="E58" s="102"/>
      <c r="H58" s="104"/>
      <c r="K58" s="104"/>
      <c r="L58" s="103"/>
      <c r="M58" s="103"/>
      <c r="N58" s="102"/>
    </row>
    <row r="59" spans="1:14">
      <c r="A59" s="107"/>
      <c r="B59" s="106"/>
      <c r="C59" s="106"/>
      <c r="D59" s="109"/>
      <c r="E59" s="102"/>
      <c r="H59" s="104"/>
      <c r="K59" s="104"/>
      <c r="L59" s="103"/>
      <c r="M59" s="103"/>
      <c r="N59" s="102"/>
    </row>
    <row r="60" spans="1:14">
      <c r="A60" s="107"/>
      <c r="B60" s="106"/>
      <c r="C60" s="106"/>
      <c r="D60" s="109"/>
      <c r="E60" s="102"/>
      <c r="H60" s="104"/>
      <c r="K60" s="104"/>
      <c r="L60" s="103"/>
      <c r="M60" s="103"/>
      <c r="N60" s="102"/>
    </row>
    <row r="61" spans="1:14">
      <c r="A61" s="107"/>
      <c r="B61" s="106"/>
      <c r="C61" s="106"/>
      <c r="D61" s="109"/>
      <c r="E61" s="102"/>
      <c r="H61" s="104"/>
      <c r="K61" s="104"/>
      <c r="L61" s="103"/>
      <c r="M61" s="103"/>
      <c r="N61" s="102"/>
    </row>
    <row r="62" spans="1:14">
      <c r="A62" s="107"/>
      <c r="B62" s="102"/>
      <c r="C62" s="102"/>
      <c r="D62" s="110"/>
      <c r="E62" s="102"/>
      <c r="H62" s="104"/>
      <c r="K62" s="104"/>
      <c r="L62" s="103"/>
      <c r="M62" s="102"/>
      <c r="N62" s="102"/>
    </row>
    <row r="63" spans="1:14">
      <c r="A63" s="107"/>
      <c r="B63" s="102"/>
      <c r="C63" s="102"/>
      <c r="D63" s="110"/>
      <c r="E63" s="102"/>
      <c r="H63" s="104"/>
      <c r="K63" s="104"/>
      <c r="L63" s="103"/>
      <c r="M63" s="102"/>
      <c r="N63" s="102"/>
    </row>
    <row r="64" spans="1:14">
      <c r="A64" s="107"/>
      <c r="B64" s="102"/>
      <c r="C64" s="102"/>
      <c r="D64" s="110"/>
      <c r="E64" s="102"/>
      <c r="H64" s="104"/>
      <c r="K64" s="104"/>
      <c r="L64" s="103"/>
      <c r="M64" s="102"/>
      <c r="N64" s="102"/>
    </row>
    <row r="65" spans="1:14">
      <c r="A65" s="107"/>
      <c r="B65" s="102"/>
      <c r="C65" s="102"/>
      <c r="D65" s="110"/>
      <c r="E65" s="102"/>
      <c r="H65" s="104"/>
      <c r="K65" s="104"/>
      <c r="L65" s="103"/>
      <c r="M65" s="102"/>
      <c r="N65" s="102"/>
    </row>
    <row r="66" spans="1:14">
      <c r="A66"/>
      <c r="B66" s="102"/>
      <c r="C66" s="102"/>
      <c r="D66" s="110"/>
      <c r="E66" s="102"/>
      <c r="H66" s="104"/>
      <c r="K66" s="104"/>
      <c r="L66" s="103"/>
      <c r="M66" s="102"/>
      <c r="N66" s="102"/>
    </row>
    <row r="67" spans="1:14">
      <c r="A67"/>
      <c r="B67" s="102"/>
      <c r="C67" s="102"/>
      <c r="D67" s="110"/>
      <c r="E67" s="102"/>
      <c r="H67" s="104"/>
      <c r="K67" s="104"/>
      <c r="L67" s="103"/>
      <c r="M67" s="102"/>
      <c r="N67" s="102"/>
    </row>
    <row r="68" spans="1:14">
      <c r="A68"/>
      <c r="B68" s="102"/>
      <c r="C68" s="102"/>
      <c r="D68" s="110"/>
      <c r="E68" s="102"/>
      <c r="H68" s="104"/>
      <c r="K68" s="104"/>
      <c r="L68" s="103"/>
      <c r="M68" s="102"/>
      <c r="N68" s="102"/>
    </row>
    <row r="69" spans="1:14">
      <c r="A69"/>
      <c r="B69" s="102"/>
      <c r="C69" s="102"/>
      <c r="D69" s="110"/>
      <c r="E69" s="102"/>
      <c r="H69" s="104"/>
      <c r="K69" s="104"/>
      <c r="L69" s="103"/>
      <c r="M69" s="102"/>
      <c r="N69" s="102"/>
    </row>
    <row r="70" spans="1:14">
      <c r="B70" s="102"/>
      <c r="C70" s="102"/>
      <c r="D70" s="110"/>
      <c r="E70" s="102"/>
      <c r="H70" s="104"/>
      <c r="K70" s="104"/>
      <c r="L70" s="103"/>
      <c r="M70" s="102"/>
      <c r="N70" s="102"/>
    </row>
    <row r="71" spans="1:14">
      <c r="B71" s="102"/>
      <c r="C71" s="102"/>
      <c r="D71" s="110"/>
      <c r="E71" s="102"/>
      <c r="H71" s="104"/>
      <c r="K71" s="104"/>
      <c r="L71" s="103"/>
      <c r="M71" s="102"/>
      <c r="N71" s="102"/>
    </row>
    <row r="72" spans="1:14">
      <c r="B72" s="102"/>
      <c r="C72" s="102"/>
      <c r="D72" s="110"/>
      <c r="E72" s="102"/>
      <c r="H72" s="104"/>
      <c r="K72" s="104"/>
      <c r="L72" s="103"/>
      <c r="M72" s="102"/>
      <c r="N72" s="102"/>
    </row>
    <row r="73" spans="1:14">
      <c r="B73" s="102"/>
      <c r="C73" s="102"/>
      <c r="D73" s="110"/>
      <c r="E73" s="102"/>
      <c r="H73" s="104"/>
      <c r="K73" s="104"/>
      <c r="L73" s="103"/>
      <c r="M73" s="102"/>
      <c r="N73" s="102"/>
    </row>
    <row r="74" spans="1:14">
      <c r="B74" s="102"/>
      <c r="C74" s="102"/>
      <c r="D74" s="110"/>
      <c r="E74" s="102"/>
      <c r="H74" s="104"/>
      <c r="K74" s="104"/>
      <c r="L74" s="103"/>
      <c r="M74" s="102"/>
      <c r="N74" s="102"/>
    </row>
    <row r="75" spans="1:14">
      <c r="B75" s="102"/>
      <c r="C75" s="102"/>
      <c r="D75" s="110"/>
      <c r="E75" s="102"/>
      <c r="H75" s="104"/>
      <c r="K75" s="104"/>
      <c r="L75" s="103"/>
      <c r="M75" s="102"/>
      <c r="N75" s="102"/>
    </row>
    <row r="76" spans="1:14">
      <c r="B76" s="102"/>
      <c r="C76" s="102"/>
      <c r="D76" s="110"/>
      <c r="E76" s="102"/>
      <c r="H76" s="104"/>
      <c r="K76" s="104"/>
      <c r="L76" s="103"/>
      <c r="M76" s="102"/>
      <c r="N76" s="102"/>
    </row>
    <row r="77" spans="1:14">
      <c r="B77" s="102"/>
      <c r="C77" s="102"/>
      <c r="D77" s="110"/>
      <c r="E77" s="102"/>
      <c r="H77" s="104"/>
      <c r="K77" s="104"/>
      <c r="L77" s="103"/>
      <c r="M77" s="102"/>
      <c r="N77" s="102"/>
    </row>
    <row r="78" spans="1:14">
      <c r="B78" s="102"/>
      <c r="C78" s="102"/>
      <c r="D78" s="110"/>
      <c r="E78" s="102"/>
      <c r="H78" s="104"/>
      <c r="K78" s="104"/>
      <c r="L78" s="103"/>
      <c r="M78" s="102"/>
      <c r="N78" s="102"/>
    </row>
    <row r="79" spans="1:14">
      <c r="B79" s="102"/>
      <c r="C79" s="102"/>
      <c r="D79" s="110"/>
      <c r="E79" s="102"/>
      <c r="H79" s="104"/>
      <c r="K79" s="104"/>
      <c r="L79" s="103"/>
      <c r="M79" s="102"/>
      <c r="N79" s="102"/>
    </row>
    <row r="80" spans="1:14">
      <c r="B80" s="102"/>
      <c r="C80" s="102"/>
      <c r="D80" s="110"/>
      <c r="E80" s="102"/>
      <c r="H80" s="104"/>
      <c r="K80" s="104"/>
      <c r="L80" s="103"/>
      <c r="M80" s="102"/>
      <c r="N80" s="102"/>
    </row>
    <row r="81" spans="1:14">
      <c r="B81" s="102"/>
      <c r="C81" s="102"/>
      <c r="D81" s="110"/>
      <c r="E81" s="102"/>
      <c r="H81" s="104"/>
      <c r="K81" s="104"/>
      <c r="L81" s="103"/>
      <c r="M81" s="102"/>
      <c r="N81" s="102"/>
    </row>
    <row r="82" spans="1:14">
      <c r="B82" s="102"/>
      <c r="C82" s="102"/>
      <c r="D82" s="110"/>
      <c r="E82" s="102"/>
      <c r="H82" s="104"/>
      <c r="K82" s="104"/>
      <c r="L82" s="103"/>
      <c r="M82" s="102"/>
      <c r="N82" s="102"/>
    </row>
    <row r="83" spans="1:14">
      <c r="B83" s="102"/>
      <c r="C83" s="102"/>
      <c r="D83" s="110"/>
      <c r="E83" s="102"/>
      <c r="H83" s="104"/>
      <c r="K83" s="104"/>
      <c r="L83" s="103"/>
      <c r="M83" s="102"/>
      <c r="N83" s="102"/>
    </row>
    <row r="84" spans="1:14">
      <c r="B84" s="102"/>
      <c r="C84" s="102"/>
      <c r="D84" s="110"/>
      <c r="E84" s="102"/>
      <c r="H84" s="104"/>
      <c r="K84" s="104"/>
      <c r="L84" s="103"/>
      <c r="M84" s="102"/>
      <c r="N84" s="102"/>
    </row>
    <row r="85" spans="1:14">
      <c r="A85"/>
      <c r="B85" s="102"/>
      <c r="C85" s="102"/>
      <c r="D85" s="110"/>
      <c r="E85" s="102"/>
      <c r="H85" s="104"/>
      <c r="K85" s="104"/>
      <c r="L85" s="103"/>
      <c r="M85" s="102"/>
      <c r="N85" s="102"/>
    </row>
    <row r="86" spans="1:14">
      <c r="A86"/>
      <c r="B86" s="102"/>
      <c r="C86" s="102"/>
      <c r="D86" s="110"/>
      <c r="E86" s="102"/>
      <c r="H86" s="104"/>
      <c r="K86" s="104"/>
      <c r="L86" s="103"/>
      <c r="M86" s="102"/>
      <c r="N86" s="102"/>
    </row>
    <row r="87" spans="1:14">
      <c r="A87"/>
      <c r="B87" s="102"/>
      <c r="C87" s="102"/>
      <c r="D87" s="110"/>
      <c r="E87" s="102"/>
      <c r="H87" s="104"/>
      <c r="K87" s="104"/>
      <c r="L87" s="103"/>
      <c r="M87" s="102"/>
      <c r="N87" s="102"/>
    </row>
    <row r="88" spans="1:14">
      <c r="A88"/>
      <c r="B88" s="102"/>
      <c r="C88" s="102"/>
      <c r="D88" s="110"/>
      <c r="E88" s="102"/>
      <c r="H88" s="104"/>
      <c r="K88" s="104"/>
      <c r="L88" s="103"/>
      <c r="M88" s="102"/>
      <c r="N88" s="102"/>
    </row>
    <row r="89" spans="1:14">
      <c r="A89"/>
      <c r="B89" s="102"/>
      <c r="C89" s="102"/>
      <c r="D89" s="110"/>
      <c r="E89" s="102"/>
      <c r="H89" s="104"/>
      <c r="K89" s="104"/>
      <c r="L89" s="103"/>
      <c r="M89" s="102"/>
      <c r="N89" s="102"/>
    </row>
    <row r="90" spans="1:14">
      <c r="A90"/>
      <c r="B90" s="102"/>
      <c r="C90" s="102"/>
      <c r="D90" s="110"/>
      <c r="E90" s="102"/>
      <c r="H90" s="104"/>
      <c r="K90" s="104"/>
      <c r="L90" s="103"/>
      <c r="M90" s="102"/>
      <c r="N90" s="102"/>
    </row>
    <row r="91" spans="1:14">
      <c r="A91"/>
      <c r="B91" s="102"/>
      <c r="C91" s="102"/>
      <c r="D91" s="110"/>
      <c r="E91" s="102"/>
      <c r="H91" s="104"/>
      <c r="K91" s="104"/>
      <c r="L91" s="103"/>
      <c r="M91" s="102"/>
      <c r="N91" s="102"/>
    </row>
    <row r="92" spans="1:14">
      <c r="A92"/>
      <c r="B92" s="102"/>
      <c r="C92" s="102"/>
      <c r="D92" s="110"/>
      <c r="E92" s="102"/>
      <c r="H92" s="104"/>
      <c r="K92" s="104"/>
      <c r="L92" s="103"/>
      <c r="M92" s="102"/>
      <c r="N92" s="102"/>
    </row>
    <row r="93" spans="1:14">
      <c r="A93"/>
      <c r="B93" s="102"/>
      <c r="C93" s="102"/>
      <c r="D93" s="110"/>
      <c r="E93" s="102"/>
      <c r="H93" s="104"/>
      <c r="K93" s="104"/>
      <c r="L93" s="103"/>
      <c r="M93" s="102"/>
      <c r="N93" s="102"/>
    </row>
    <row r="94" spans="1:14">
      <c r="A94"/>
      <c r="B94" s="102"/>
      <c r="C94" s="102"/>
      <c r="D94" s="110"/>
      <c r="E94" s="102"/>
      <c r="H94" s="104"/>
      <c r="K94" s="104"/>
      <c r="L94" s="103"/>
      <c r="M94" s="102"/>
      <c r="N94" s="102"/>
    </row>
    <row r="95" spans="1:14">
      <c r="A95"/>
      <c r="B95" s="102"/>
      <c r="C95" s="102"/>
      <c r="D95" s="110"/>
      <c r="E95" s="102"/>
      <c r="H95" s="104"/>
      <c r="K95" s="104"/>
      <c r="L95" s="103"/>
      <c r="M95" s="102"/>
      <c r="N95" s="102"/>
    </row>
    <row r="96" spans="1:14">
      <c r="A96"/>
      <c r="B96" s="102"/>
      <c r="C96" s="102"/>
      <c r="D96" s="110"/>
      <c r="E96" s="102"/>
      <c r="H96" s="104"/>
      <c r="K96" s="104"/>
      <c r="L96" s="103"/>
      <c r="M96" s="102"/>
      <c r="N96" s="102"/>
    </row>
    <row r="97" spans="1:14">
      <c r="A97"/>
      <c r="B97" s="102"/>
      <c r="C97" s="102"/>
      <c r="D97" s="110"/>
      <c r="E97" s="102"/>
      <c r="H97" s="104"/>
      <c r="K97" s="104"/>
      <c r="L97" s="103"/>
      <c r="M97" s="102"/>
      <c r="N97" s="102"/>
    </row>
    <row r="98" spans="1:14">
      <c r="A98"/>
      <c r="B98" s="102"/>
      <c r="C98" s="102"/>
      <c r="D98" s="110"/>
      <c r="E98" s="102"/>
      <c r="H98" s="104"/>
      <c r="K98" s="104"/>
      <c r="L98" s="103"/>
      <c r="M98" s="102"/>
      <c r="N98" s="102"/>
    </row>
    <row r="99" spans="1:14">
      <c r="A99"/>
      <c r="B99" s="102"/>
      <c r="C99" s="102"/>
      <c r="D99" s="110"/>
      <c r="E99" s="102"/>
      <c r="H99" s="104"/>
      <c r="K99" s="104"/>
      <c r="L99" s="103"/>
      <c r="M99" s="102"/>
      <c r="N99" s="102"/>
    </row>
    <row r="100" spans="1:14">
      <c r="A100"/>
      <c r="B100" s="102"/>
      <c r="C100" s="102"/>
      <c r="D100" s="110"/>
      <c r="E100" s="102"/>
      <c r="H100" s="104"/>
      <c r="K100" s="104"/>
      <c r="L100" s="103"/>
      <c r="M100" s="102"/>
      <c r="N100" s="102"/>
    </row>
    <row r="101" spans="1:14">
      <c r="A101"/>
      <c r="B101" s="102"/>
      <c r="C101" s="102"/>
      <c r="D101" s="110"/>
      <c r="E101" s="102"/>
      <c r="H101" s="104"/>
      <c r="K101" s="104"/>
      <c r="L101" s="103"/>
      <c r="M101" s="102"/>
      <c r="N101" s="102"/>
    </row>
    <row r="102" spans="1:14">
      <c r="A102"/>
      <c r="B102" s="102"/>
      <c r="C102" s="102"/>
      <c r="D102" s="110"/>
      <c r="E102" s="102"/>
      <c r="H102" s="104"/>
      <c r="K102" s="104"/>
      <c r="L102" s="103"/>
      <c r="M102" s="102"/>
      <c r="N102" s="102"/>
    </row>
    <row r="103" spans="1:14">
      <c r="A103"/>
      <c r="B103" s="102"/>
      <c r="C103" s="102"/>
      <c r="D103" s="110"/>
      <c r="E103" s="102"/>
      <c r="H103" s="104"/>
      <c r="K103" s="104"/>
      <c r="L103" s="103"/>
      <c r="M103" s="102"/>
      <c r="N103" s="102"/>
    </row>
    <row r="104" spans="1:14">
      <c r="A104"/>
      <c r="B104" s="102"/>
      <c r="C104" s="102"/>
      <c r="D104" s="110"/>
      <c r="E104" s="102"/>
      <c r="H104" s="104"/>
      <c r="K104" s="104"/>
      <c r="L104" s="103"/>
      <c r="M104" s="102"/>
      <c r="N104" s="102"/>
    </row>
    <row r="105" spans="1:14">
      <c r="A105"/>
      <c r="B105" s="102"/>
      <c r="C105" s="102"/>
      <c r="D105" s="110"/>
      <c r="E105" s="102"/>
      <c r="H105" s="104"/>
      <c r="K105" s="104"/>
      <c r="L105" s="103"/>
      <c r="M105" s="102"/>
      <c r="N105" s="102"/>
    </row>
    <row r="106" spans="1:14">
      <c r="A106"/>
      <c r="B106" s="102"/>
      <c r="C106" s="102"/>
      <c r="D106" s="110"/>
      <c r="E106" s="102"/>
      <c r="H106" s="104"/>
      <c r="K106" s="104"/>
      <c r="L106" s="103"/>
      <c r="M106" s="102"/>
      <c r="N106" s="102"/>
    </row>
    <row r="107" spans="1:14">
      <c r="A107"/>
      <c r="B107" s="102"/>
      <c r="C107" s="102"/>
      <c r="D107" s="110"/>
      <c r="E107" s="102"/>
      <c r="H107" s="104"/>
      <c r="K107" s="104"/>
      <c r="L107" s="103"/>
      <c r="M107" s="102"/>
      <c r="N107" s="102"/>
    </row>
    <row r="108" spans="1:14">
      <c r="A108"/>
      <c r="B108" s="102"/>
      <c r="C108" s="102"/>
      <c r="D108" s="110"/>
      <c r="E108" s="102"/>
      <c r="H108" s="104"/>
      <c r="K108" s="104"/>
      <c r="L108" s="103"/>
      <c r="M108" s="102"/>
      <c r="N108" s="102"/>
    </row>
    <row r="109" spans="1:14">
      <c r="A109"/>
      <c r="B109" s="102"/>
      <c r="C109" s="102"/>
      <c r="D109" s="110"/>
      <c r="E109" s="102"/>
      <c r="H109" s="104"/>
      <c r="K109" s="104"/>
      <c r="L109" s="103"/>
      <c r="M109" s="102"/>
      <c r="N109" s="102"/>
    </row>
    <row r="110" spans="1:14">
      <c r="A110"/>
      <c r="B110" s="102"/>
      <c r="C110" s="102"/>
      <c r="D110" s="110"/>
      <c r="E110" s="102"/>
      <c r="H110" s="104"/>
      <c r="K110" s="104"/>
      <c r="L110" s="103"/>
      <c r="M110" s="102"/>
      <c r="N110" s="102"/>
    </row>
    <row r="111" spans="1:14">
      <c r="A111"/>
      <c r="B111" s="102"/>
      <c r="C111" s="102"/>
      <c r="D111" s="110"/>
      <c r="E111" s="102"/>
      <c r="H111" s="104"/>
      <c r="K111" s="104"/>
      <c r="L111" s="103"/>
      <c r="M111" s="102"/>
      <c r="N111" s="102"/>
    </row>
    <row r="112" spans="1:14">
      <c r="A112"/>
      <c r="B112" s="102"/>
      <c r="C112" s="102"/>
      <c r="D112" s="110"/>
      <c r="E112" s="102"/>
      <c r="H112" s="104"/>
      <c r="K112" s="104"/>
      <c r="L112" s="103"/>
      <c r="M112" s="102"/>
      <c r="N112" s="102"/>
    </row>
    <row r="113" spans="1:14">
      <c r="A113"/>
      <c r="B113" s="102"/>
      <c r="C113" s="102"/>
      <c r="D113" s="110"/>
      <c r="E113" s="102"/>
      <c r="H113" s="104"/>
      <c r="K113" s="104"/>
      <c r="L113" s="103"/>
      <c r="M113" s="102"/>
      <c r="N113" s="102"/>
    </row>
    <row r="114" spans="1:14">
      <c r="A114"/>
      <c r="B114" s="102"/>
      <c r="C114" s="102"/>
      <c r="D114" s="110"/>
      <c r="E114" s="102"/>
      <c r="H114" s="104"/>
      <c r="K114" s="104"/>
      <c r="L114" s="103"/>
      <c r="M114" s="102"/>
      <c r="N114" s="102"/>
    </row>
    <row r="115" spans="1:14">
      <c r="A115"/>
      <c r="B115" s="102"/>
      <c r="C115" s="102"/>
      <c r="D115" s="110"/>
      <c r="E115" s="102"/>
      <c r="H115" s="104"/>
      <c r="K115" s="104"/>
      <c r="L115" s="103"/>
      <c r="M115" s="102"/>
      <c r="N115" s="102"/>
    </row>
    <row r="116" spans="1:14">
      <c r="A116"/>
      <c r="B116" s="102"/>
      <c r="C116" s="102"/>
      <c r="D116" s="110"/>
      <c r="E116" s="102"/>
      <c r="H116" s="104"/>
      <c r="K116" s="104"/>
      <c r="L116" s="103"/>
      <c r="M116" s="102"/>
      <c r="N116" s="102"/>
    </row>
    <row r="117" spans="1:14">
      <c r="A117"/>
      <c r="B117" s="102"/>
      <c r="C117" s="102"/>
      <c r="D117" s="110"/>
      <c r="E117" s="102"/>
      <c r="H117" s="104"/>
      <c r="K117" s="104"/>
      <c r="L117" s="103"/>
      <c r="M117" s="102"/>
      <c r="N117" s="102"/>
    </row>
    <row r="118" spans="1:14">
      <c r="A118"/>
      <c r="B118" s="102"/>
      <c r="C118" s="102"/>
      <c r="D118" s="110"/>
      <c r="E118" s="102"/>
      <c r="H118" s="104"/>
      <c r="K118" s="104"/>
      <c r="L118" s="103"/>
      <c r="M118" s="102"/>
      <c r="N118" s="102"/>
    </row>
    <row r="119" spans="1:14">
      <c r="A119"/>
      <c r="B119" s="102"/>
      <c r="C119" s="102"/>
      <c r="D119" s="110"/>
      <c r="E119" s="102"/>
      <c r="H119" s="104"/>
      <c r="K119" s="104"/>
      <c r="L119" s="103"/>
      <c r="M119" s="102"/>
      <c r="N119" s="102"/>
    </row>
    <row r="120" spans="1:14">
      <c r="A120"/>
      <c r="B120" s="102"/>
      <c r="C120" s="102"/>
      <c r="D120" s="110"/>
      <c r="E120" s="102"/>
      <c r="H120" s="104"/>
      <c r="K120" s="104"/>
      <c r="L120" s="103"/>
      <c r="M120" s="102"/>
      <c r="N120" s="102"/>
    </row>
    <row r="121" spans="1:14">
      <c r="A121"/>
      <c r="B121" s="102"/>
      <c r="C121" s="102"/>
      <c r="D121" s="110"/>
      <c r="E121" s="102"/>
      <c r="H121" s="104"/>
      <c r="K121" s="104"/>
      <c r="L121" s="103"/>
      <c r="M121" s="102"/>
      <c r="N121" s="102"/>
    </row>
    <row r="122" spans="1:14">
      <c r="A122"/>
      <c r="B122" s="102"/>
      <c r="C122" s="102"/>
      <c r="D122" s="110"/>
      <c r="E122" s="102"/>
      <c r="H122" s="104"/>
      <c r="K122" s="104"/>
      <c r="L122" s="103"/>
      <c r="M122" s="102"/>
      <c r="N122" s="102"/>
    </row>
    <row r="123" spans="1:14">
      <c r="A123"/>
      <c r="B123" s="102"/>
      <c r="C123" s="102"/>
      <c r="D123" s="110"/>
      <c r="E123" s="102"/>
      <c r="H123" s="104"/>
      <c r="K123" s="104"/>
      <c r="L123" s="103"/>
      <c r="M123" s="102"/>
      <c r="N123" s="102"/>
    </row>
    <row r="124" spans="1:14">
      <c r="A124"/>
      <c r="B124" s="102"/>
      <c r="C124" s="102"/>
      <c r="D124" s="110"/>
      <c r="E124" s="102"/>
      <c r="H124" s="104"/>
      <c r="K124" s="104"/>
      <c r="L124" s="103"/>
      <c r="M124" s="102"/>
      <c r="N124" s="102"/>
    </row>
    <row r="125" spans="1:14">
      <c r="A125"/>
      <c r="B125" s="102"/>
      <c r="C125" s="102"/>
      <c r="D125" s="110"/>
      <c r="E125" s="102"/>
      <c r="H125" s="104"/>
      <c r="K125" s="104"/>
      <c r="L125" s="103"/>
      <c r="M125" s="102"/>
      <c r="N125" s="102"/>
    </row>
    <row r="126" spans="1:14">
      <c r="A126"/>
      <c r="B126" s="102"/>
      <c r="C126" s="102"/>
      <c r="D126" s="110"/>
      <c r="E126" s="102"/>
      <c r="H126" s="104"/>
      <c r="K126" s="104"/>
      <c r="L126" s="103"/>
      <c r="M126" s="102"/>
      <c r="N126" s="102"/>
    </row>
    <row r="127" spans="1:14">
      <c r="A127"/>
      <c r="B127" s="102"/>
      <c r="C127" s="102"/>
      <c r="D127" s="110"/>
      <c r="E127" s="102"/>
      <c r="H127" s="104"/>
      <c r="K127" s="104"/>
      <c r="L127" s="103"/>
      <c r="M127" s="102"/>
      <c r="N127" s="102"/>
    </row>
    <row r="128" spans="1:14">
      <c r="A128"/>
      <c r="B128" s="102"/>
      <c r="C128" s="102"/>
      <c r="D128" s="110"/>
      <c r="E128" s="102"/>
      <c r="H128" s="104"/>
      <c r="K128" s="104"/>
      <c r="L128" s="103"/>
      <c r="M128" s="102"/>
      <c r="N128" s="102"/>
    </row>
    <row r="129" spans="1:14">
      <c r="A129"/>
      <c r="B129" s="102"/>
      <c r="C129" s="102"/>
      <c r="D129" s="110"/>
      <c r="E129" s="102"/>
      <c r="H129" s="104"/>
      <c r="K129" s="104"/>
      <c r="L129" s="103"/>
      <c r="M129" s="102"/>
      <c r="N129" s="102"/>
    </row>
    <row r="130" spans="1:14">
      <c r="A130"/>
      <c r="B130" s="102"/>
      <c r="C130" s="102"/>
      <c r="D130" s="110"/>
      <c r="E130" s="102"/>
      <c r="H130" s="104"/>
      <c r="K130" s="104"/>
      <c r="L130" s="103"/>
      <c r="M130" s="102"/>
      <c r="N130" s="102"/>
    </row>
    <row r="131" spans="1:14">
      <c r="A131"/>
      <c r="B131" s="102"/>
      <c r="C131" s="102"/>
      <c r="D131" s="110"/>
      <c r="E131" s="102"/>
      <c r="H131" s="104"/>
      <c r="K131" s="104"/>
      <c r="L131" s="103"/>
      <c r="M131" s="102"/>
      <c r="N131" s="102"/>
    </row>
    <row r="132" spans="1:14">
      <c r="A132"/>
      <c r="B132" s="102"/>
      <c r="C132" s="102"/>
      <c r="D132" s="110"/>
      <c r="E132" s="102"/>
      <c r="H132" s="104"/>
      <c r="K132" s="104"/>
      <c r="L132" s="103"/>
      <c r="M132" s="102"/>
      <c r="N132" s="102"/>
    </row>
    <row r="133" spans="1:14">
      <c r="A133"/>
      <c r="B133" s="102"/>
      <c r="C133" s="102"/>
      <c r="D133" s="110"/>
      <c r="E133" s="102"/>
      <c r="H133" s="104"/>
      <c r="K133" s="104"/>
      <c r="L133" s="103"/>
      <c r="M133" s="102"/>
      <c r="N133" s="102"/>
    </row>
    <row r="134" spans="1:14">
      <c r="A134"/>
      <c r="B134" s="102"/>
      <c r="C134" s="102"/>
      <c r="D134" s="110"/>
      <c r="E134" s="102"/>
      <c r="H134" s="104"/>
      <c r="K134" s="104"/>
      <c r="L134" s="103"/>
      <c r="M134" s="102"/>
      <c r="N134" s="102"/>
    </row>
    <row r="135" spans="1:14">
      <c r="A135"/>
      <c r="B135" s="102"/>
      <c r="C135" s="102"/>
      <c r="D135" s="110"/>
      <c r="E135" s="102"/>
      <c r="H135" s="104"/>
      <c r="K135" s="104"/>
      <c r="L135" s="103"/>
      <c r="M135" s="102"/>
      <c r="N135" s="102"/>
    </row>
    <row r="136" spans="1:14">
      <c r="A136"/>
      <c r="B136" s="102"/>
      <c r="C136" s="102"/>
      <c r="D136" s="110"/>
      <c r="E136" s="102"/>
      <c r="H136" s="104"/>
      <c r="K136" s="104"/>
      <c r="L136" s="103"/>
      <c r="M136" s="102"/>
      <c r="N136" s="102"/>
    </row>
    <row r="137" spans="1:14">
      <c r="A137"/>
      <c r="B137" s="102"/>
      <c r="C137" s="102"/>
      <c r="D137" s="110"/>
      <c r="E137" s="102"/>
      <c r="H137" s="104"/>
      <c r="K137" s="104"/>
      <c r="L137" s="103"/>
      <c r="M137" s="102"/>
      <c r="N137" s="102"/>
    </row>
    <row r="138" spans="1:14">
      <c r="A138"/>
      <c r="B138" s="102"/>
      <c r="C138" s="102"/>
      <c r="D138" s="110"/>
      <c r="E138" s="102"/>
      <c r="H138" s="104"/>
      <c r="K138" s="104"/>
      <c r="L138" s="103"/>
      <c r="M138" s="102"/>
      <c r="N138" s="102"/>
    </row>
    <row r="139" spans="1:14">
      <c r="A139"/>
      <c r="B139" s="102"/>
      <c r="C139" s="102"/>
      <c r="D139" s="110"/>
      <c r="E139" s="102"/>
      <c r="H139" s="104"/>
      <c r="K139" s="104"/>
      <c r="L139" s="103"/>
      <c r="M139" s="102"/>
      <c r="N139" s="102"/>
    </row>
    <row r="140" spans="1:14">
      <c r="A140"/>
      <c r="B140" s="102"/>
      <c r="C140" s="102"/>
      <c r="D140" s="110"/>
      <c r="E140" s="102"/>
      <c r="H140" s="104"/>
      <c r="K140" s="104"/>
      <c r="L140" s="103"/>
      <c r="M140" s="102"/>
      <c r="N140" s="102"/>
    </row>
    <row r="141" spans="1:14">
      <c r="A141"/>
      <c r="B141" s="102"/>
      <c r="C141" s="102"/>
      <c r="D141" s="110"/>
      <c r="E141" s="102"/>
      <c r="H141" s="104"/>
      <c r="K141" s="104"/>
      <c r="L141" s="103"/>
      <c r="M141" s="102"/>
      <c r="N141" s="102"/>
    </row>
    <row r="142" spans="1:14">
      <c r="A142"/>
      <c r="B142" s="102"/>
      <c r="C142" s="102"/>
      <c r="D142" s="110"/>
      <c r="E142" s="102"/>
      <c r="H142" s="104"/>
      <c r="K142" s="104"/>
      <c r="L142" s="103"/>
      <c r="M142" s="102"/>
      <c r="N142" s="102"/>
    </row>
    <row r="143" spans="1:14">
      <c r="A143"/>
      <c r="B143" s="102"/>
      <c r="C143" s="102"/>
      <c r="D143" s="110"/>
      <c r="E143" s="102"/>
      <c r="H143" s="104"/>
      <c r="K143" s="104"/>
      <c r="L143" s="103"/>
      <c r="M143" s="102"/>
      <c r="N143" s="102"/>
    </row>
    <row r="144" spans="1:14">
      <c r="A144"/>
      <c r="B144" s="102"/>
      <c r="C144" s="102"/>
      <c r="D144" s="110"/>
      <c r="E144" s="102"/>
      <c r="H144" s="104"/>
      <c r="K144" s="104"/>
      <c r="L144" s="103"/>
      <c r="M144" s="102"/>
      <c r="N144" s="102"/>
    </row>
    <row r="145" spans="1:14">
      <c r="A145"/>
      <c r="B145" s="102"/>
      <c r="C145" s="102"/>
      <c r="D145" s="110"/>
      <c r="E145" s="102"/>
      <c r="H145" s="104"/>
      <c r="K145" s="104"/>
      <c r="L145" s="103"/>
      <c r="M145" s="102"/>
      <c r="N145" s="102"/>
    </row>
    <row r="146" spans="1:14">
      <c r="A146"/>
      <c r="B146" s="102"/>
      <c r="C146" s="102"/>
      <c r="D146" s="110"/>
      <c r="E146" s="102"/>
      <c r="H146" s="104"/>
      <c r="K146" s="104"/>
      <c r="L146" s="103"/>
      <c r="M146" s="102"/>
      <c r="N146" s="102"/>
    </row>
    <row r="147" spans="1:14">
      <c r="A147"/>
      <c r="B147" s="102"/>
      <c r="C147" s="102"/>
      <c r="D147" s="110"/>
      <c r="E147" s="102"/>
      <c r="H147" s="104"/>
      <c r="K147" s="104"/>
      <c r="L147" s="103"/>
      <c r="M147" s="102"/>
      <c r="N147" s="102"/>
    </row>
    <row r="148" spans="1:14">
      <c r="A148"/>
      <c r="B148" s="102"/>
      <c r="C148" s="102"/>
      <c r="D148" s="110"/>
      <c r="E148" s="102"/>
      <c r="H148" s="104"/>
      <c r="K148" s="104"/>
      <c r="L148" s="103"/>
      <c r="M148" s="102"/>
      <c r="N148" s="102"/>
    </row>
    <row r="149" spans="1:14">
      <c r="A149"/>
      <c r="B149" s="102"/>
      <c r="C149" s="102"/>
      <c r="D149" s="110"/>
      <c r="E149" s="102"/>
      <c r="H149" s="104"/>
      <c r="K149" s="104"/>
      <c r="L149" s="103"/>
      <c r="M149" s="102"/>
      <c r="N149" s="102"/>
    </row>
    <row r="150" spans="1:14">
      <c r="A150"/>
      <c r="B150" s="102"/>
      <c r="C150" s="102"/>
      <c r="D150" s="110"/>
      <c r="E150" s="102"/>
      <c r="H150" s="104"/>
      <c r="K150" s="104"/>
      <c r="L150" s="103"/>
      <c r="M150" s="102"/>
      <c r="N150" s="102"/>
    </row>
    <row r="151" spans="1:14">
      <c r="A151"/>
      <c r="B151" s="102"/>
      <c r="C151" s="102"/>
      <c r="D151" s="110"/>
      <c r="E151" s="102"/>
      <c r="H151" s="104"/>
      <c r="K151" s="104"/>
      <c r="L151" s="103"/>
      <c r="M151" s="102"/>
      <c r="N151" s="102"/>
    </row>
    <row r="152" spans="1:14">
      <c r="A152"/>
      <c r="B152" s="102"/>
      <c r="C152" s="102"/>
      <c r="D152" s="110"/>
      <c r="E152" s="102"/>
      <c r="H152" s="104"/>
      <c r="K152" s="104"/>
      <c r="L152" s="103"/>
      <c r="M152" s="102"/>
      <c r="N152" s="102"/>
    </row>
    <row r="153" spans="1:14">
      <c r="A153"/>
      <c r="B153" s="102"/>
      <c r="C153" s="102"/>
      <c r="D153" s="110"/>
      <c r="E153" s="102"/>
      <c r="H153" s="104"/>
      <c r="K153" s="104"/>
      <c r="L153" s="103"/>
      <c r="M153" s="102"/>
      <c r="N153" s="102"/>
    </row>
    <row r="154" spans="1:14">
      <c r="A154"/>
      <c r="B154" s="102"/>
      <c r="C154" s="102"/>
      <c r="D154" s="110"/>
      <c r="E154" s="102"/>
      <c r="H154" s="104"/>
      <c r="K154" s="104"/>
      <c r="L154" s="103"/>
      <c r="M154" s="102"/>
      <c r="N154" s="102"/>
    </row>
    <row r="155" spans="1:14">
      <c r="A155"/>
      <c r="B155" s="102"/>
      <c r="C155" s="102"/>
      <c r="D155" s="110"/>
      <c r="E155" s="102"/>
      <c r="H155" s="104"/>
      <c r="K155" s="104"/>
      <c r="L155" s="103"/>
      <c r="M155" s="102"/>
      <c r="N155" s="102"/>
    </row>
    <row r="156" spans="1:14">
      <c r="A156"/>
      <c r="B156" s="102"/>
      <c r="C156" s="102"/>
      <c r="D156" s="110"/>
      <c r="E156" s="102"/>
      <c r="H156" s="104"/>
      <c r="K156" s="104"/>
      <c r="L156" s="103"/>
      <c r="M156" s="102"/>
      <c r="N156" s="102"/>
    </row>
    <row r="157" spans="1:14">
      <c r="A157"/>
      <c r="B157" s="102"/>
      <c r="C157" s="102"/>
      <c r="D157" s="110"/>
      <c r="E157" s="102"/>
      <c r="H157" s="104"/>
      <c r="K157" s="104"/>
      <c r="L157" s="103"/>
      <c r="M157" s="102"/>
      <c r="N157" s="102"/>
    </row>
    <row r="158" spans="1:14">
      <c r="A158"/>
      <c r="B158" s="102"/>
      <c r="C158" s="102"/>
      <c r="D158" s="110"/>
      <c r="E158" s="102"/>
      <c r="H158" s="104"/>
      <c r="K158" s="104"/>
      <c r="L158" s="103"/>
      <c r="M158" s="102"/>
      <c r="N158" s="102"/>
    </row>
    <row r="159" spans="1:14">
      <c r="A159"/>
      <c r="B159" s="102"/>
      <c r="C159" s="102"/>
      <c r="D159" s="110"/>
      <c r="E159" s="102"/>
      <c r="H159" s="104"/>
      <c r="K159" s="104"/>
      <c r="L159" s="103"/>
      <c r="M159" s="102"/>
      <c r="N159" s="102"/>
    </row>
    <row r="160" spans="1:14">
      <c r="A160"/>
      <c r="B160" s="102"/>
      <c r="C160" s="102"/>
      <c r="D160" s="110"/>
      <c r="E160" s="102"/>
      <c r="H160" s="104"/>
      <c r="K160" s="104"/>
      <c r="L160" s="103"/>
      <c r="M160" s="102"/>
      <c r="N160" s="102"/>
    </row>
    <row r="161" spans="1:14">
      <c r="A161"/>
      <c r="B161" s="102"/>
      <c r="C161" s="102"/>
      <c r="D161" s="110"/>
      <c r="E161" s="102"/>
      <c r="H161" s="104"/>
      <c r="K161" s="104"/>
      <c r="L161" s="103"/>
      <c r="M161" s="102"/>
      <c r="N161" s="102"/>
    </row>
    <row r="162" spans="1:14">
      <c r="A162"/>
      <c r="B162" s="102"/>
      <c r="C162" s="102"/>
      <c r="D162" s="110"/>
      <c r="E162" s="102"/>
      <c r="H162" s="104"/>
      <c r="K162" s="104"/>
      <c r="L162" s="103"/>
      <c r="M162" s="102"/>
      <c r="N162" s="102"/>
    </row>
    <row r="163" spans="1:14">
      <c r="A163"/>
      <c r="B163" s="102"/>
      <c r="C163" s="102"/>
      <c r="D163" s="110"/>
      <c r="E163" s="102"/>
      <c r="H163" s="104"/>
      <c r="K163" s="104"/>
      <c r="L163" s="103"/>
      <c r="M163" s="102"/>
      <c r="N163" s="102"/>
    </row>
    <row r="164" spans="1:14">
      <c r="A164"/>
      <c r="B164" s="102"/>
      <c r="C164" s="102"/>
      <c r="D164" s="110"/>
      <c r="E164" s="102"/>
      <c r="H164" s="104"/>
      <c r="K164" s="104"/>
      <c r="L164" s="103"/>
      <c r="M164" s="102"/>
      <c r="N164" s="102"/>
    </row>
    <row r="165" spans="1:14">
      <c r="A165"/>
      <c r="B165" s="102"/>
      <c r="C165" s="102"/>
      <c r="D165" s="110"/>
      <c r="E165" s="102"/>
      <c r="H165" s="104"/>
      <c r="K165" s="104"/>
      <c r="L165" s="103"/>
      <c r="M165" s="102"/>
      <c r="N165" s="102"/>
    </row>
    <row r="166" spans="1:14">
      <c r="A166"/>
      <c r="B166" s="102"/>
      <c r="C166" s="102"/>
      <c r="D166" s="110"/>
      <c r="E166" s="102"/>
      <c r="H166" s="104"/>
      <c r="K166" s="104"/>
      <c r="L166" s="103"/>
      <c r="M166" s="102"/>
      <c r="N166" s="102"/>
    </row>
    <row r="167" spans="1:14">
      <c r="A167"/>
      <c r="B167" s="102"/>
      <c r="C167" s="102"/>
      <c r="D167" s="110"/>
      <c r="E167" s="102"/>
      <c r="H167" s="104"/>
      <c r="K167" s="104"/>
      <c r="L167" s="103"/>
      <c r="M167" s="102"/>
      <c r="N167" s="102"/>
    </row>
    <row r="168" spans="1:14">
      <c r="A168"/>
      <c r="B168" s="102"/>
      <c r="C168" s="102"/>
      <c r="D168" s="110"/>
      <c r="E168" s="102"/>
      <c r="H168" s="104"/>
      <c r="K168" s="104"/>
      <c r="L168" s="103"/>
      <c r="M168" s="102"/>
      <c r="N168" s="102"/>
    </row>
    <row r="169" spans="1:14">
      <c r="A169"/>
      <c r="B169" s="102"/>
      <c r="C169" s="102"/>
      <c r="D169" s="110"/>
      <c r="E169" s="102"/>
      <c r="H169" s="104"/>
      <c r="K169" s="104"/>
      <c r="L169" s="103"/>
      <c r="M169" s="102"/>
      <c r="N169" s="102"/>
    </row>
    <row r="170" spans="1:14">
      <c r="A170"/>
      <c r="B170" s="102"/>
      <c r="C170" s="102"/>
      <c r="D170" s="110"/>
      <c r="E170" s="102"/>
      <c r="H170" s="104"/>
      <c r="K170" s="104"/>
      <c r="L170" s="103"/>
      <c r="M170" s="102"/>
      <c r="N170" s="102"/>
    </row>
    <row r="171" spans="1:14">
      <c r="A171"/>
      <c r="B171" s="102"/>
      <c r="C171" s="102"/>
      <c r="D171" s="110"/>
      <c r="E171" s="102"/>
      <c r="H171" s="104"/>
      <c r="K171" s="104"/>
      <c r="L171" s="103"/>
      <c r="M171" s="102"/>
      <c r="N171" s="102"/>
    </row>
    <row r="172" spans="1:14">
      <c r="A172"/>
      <c r="B172" s="102"/>
      <c r="C172" s="102"/>
      <c r="D172" s="110"/>
      <c r="E172" s="102"/>
      <c r="H172" s="104"/>
      <c r="K172" s="104"/>
      <c r="L172" s="103"/>
      <c r="M172" s="102"/>
      <c r="N172" s="102"/>
    </row>
    <row r="173" spans="1:14">
      <c r="A173"/>
      <c r="B173" s="102"/>
      <c r="C173" s="102"/>
      <c r="D173" s="110"/>
      <c r="E173" s="102"/>
      <c r="H173" s="104"/>
      <c r="K173" s="104"/>
      <c r="L173" s="103"/>
      <c r="M173" s="102"/>
      <c r="N173" s="102"/>
    </row>
    <row r="174" spans="1:14">
      <c r="A174"/>
      <c r="B174" s="102"/>
      <c r="C174" s="102"/>
      <c r="D174" s="110"/>
      <c r="E174" s="102"/>
      <c r="H174" s="104"/>
      <c r="K174" s="104"/>
      <c r="L174" s="103"/>
      <c r="M174" s="102"/>
      <c r="N174" s="102"/>
    </row>
    <row r="175" spans="1:14">
      <c r="A175"/>
      <c r="B175" s="102"/>
      <c r="C175" s="102"/>
      <c r="D175" s="110"/>
      <c r="E175" s="102"/>
      <c r="H175" s="104"/>
      <c r="K175" s="104"/>
      <c r="L175" s="103"/>
      <c r="M175" s="102"/>
      <c r="N175" s="102"/>
    </row>
    <row r="176" spans="1:14">
      <c r="A176"/>
      <c r="B176" s="102"/>
      <c r="C176" s="102"/>
      <c r="D176" s="110"/>
      <c r="E176" s="102"/>
      <c r="H176" s="104"/>
      <c r="K176" s="104"/>
      <c r="L176" s="103"/>
      <c r="M176" s="102"/>
      <c r="N176" s="102"/>
    </row>
    <row r="177" spans="1:14">
      <c r="A177"/>
      <c r="B177" s="102"/>
      <c r="C177" s="102"/>
      <c r="D177" s="110"/>
      <c r="E177" s="102"/>
      <c r="H177" s="104"/>
      <c r="K177" s="104"/>
      <c r="L177" s="103"/>
      <c r="M177" s="102"/>
      <c r="N177" s="102"/>
    </row>
    <row r="178" spans="1:14">
      <c r="A178"/>
      <c r="B178" s="102"/>
      <c r="C178" s="102"/>
      <c r="D178" s="110"/>
      <c r="E178" s="102"/>
      <c r="H178" s="104"/>
      <c r="K178" s="104"/>
      <c r="L178" s="102"/>
      <c r="M178" s="102"/>
      <c r="N178" s="102"/>
    </row>
    <row r="179" spans="1:14">
      <c r="A179"/>
      <c r="B179" s="102"/>
      <c r="C179" s="102"/>
      <c r="D179" s="110"/>
      <c r="E179" s="102"/>
      <c r="H179" s="104"/>
      <c r="K179" s="104"/>
      <c r="L179" s="102"/>
      <c r="M179" s="102"/>
      <c r="N179" s="102"/>
    </row>
    <row r="180" spans="1:14">
      <c r="A180"/>
      <c r="B180" s="102"/>
      <c r="C180" s="102"/>
      <c r="D180" s="110"/>
      <c r="E180" s="102"/>
      <c r="H180" s="104"/>
      <c r="K180" s="104"/>
      <c r="L180" s="102"/>
      <c r="M180" s="102"/>
      <c r="N180" s="102"/>
    </row>
    <row r="181" spans="1:14">
      <c r="A181"/>
      <c r="B181" s="102"/>
      <c r="C181" s="102"/>
      <c r="D181" s="110"/>
      <c r="E181" s="102"/>
      <c r="H181" s="104"/>
      <c r="K181" s="104"/>
      <c r="L181" s="102"/>
      <c r="M181" s="102"/>
      <c r="N181" s="102"/>
    </row>
    <row r="182" spans="1:14">
      <c r="A182"/>
      <c r="B182" s="102"/>
      <c r="C182" s="102"/>
      <c r="D182" s="110"/>
      <c r="E182" s="102"/>
      <c r="H182" s="104"/>
      <c r="K182" s="104"/>
      <c r="L182" s="102"/>
      <c r="M182" s="102"/>
      <c r="N182" s="102"/>
    </row>
    <row r="183" spans="1:14">
      <c r="A183"/>
      <c r="B183" s="102"/>
      <c r="C183" s="102"/>
      <c r="D183" s="110"/>
      <c r="E183" s="102"/>
      <c r="H183" s="104"/>
      <c r="K183" s="104"/>
      <c r="L183" s="102"/>
      <c r="M183" s="102"/>
      <c r="N183" s="102"/>
    </row>
    <row r="184" spans="1:14">
      <c r="A184"/>
      <c r="B184" s="102"/>
      <c r="L184" s="102"/>
    </row>
    <row r="185" spans="1:14">
      <c r="A185"/>
      <c r="B185" s="102"/>
      <c r="L185" s="102"/>
    </row>
    <row r="186" spans="1:14">
      <c r="A186"/>
      <c r="B186" s="102"/>
    </row>
  </sheetData>
  <mergeCells count="39">
    <mergeCell ref="B7:B9"/>
    <mergeCell ref="C7:C9"/>
    <mergeCell ref="D7:D9"/>
    <mergeCell ref="A1:O1"/>
    <mergeCell ref="B4:D4"/>
    <mergeCell ref="F4:H4"/>
    <mergeCell ref="I4:K4"/>
    <mergeCell ref="L4:L6"/>
    <mergeCell ref="M4:M6"/>
    <mergeCell ref="N4:N6"/>
    <mergeCell ref="B5:B6"/>
    <mergeCell ref="C5:C6"/>
    <mergeCell ref="D5:D6"/>
    <mergeCell ref="E5:E6"/>
    <mergeCell ref="F5:G5"/>
    <mergeCell ref="H5:H6"/>
    <mergeCell ref="I5:J5"/>
    <mergeCell ref="K5:K6"/>
    <mergeCell ref="M12:M14"/>
    <mergeCell ref="C16:C48"/>
    <mergeCell ref="D16:D19"/>
    <mergeCell ref="D20:D28"/>
    <mergeCell ref="M20:M25"/>
    <mergeCell ref="D29:D38"/>
    <mergeCell ref="M32:M33"/>
    <mergeCell ref="T10:U10"/>
    <mergeCell ref="B54:D54"/>
    <mergeCell ref="E54:G54"/>
    <mergeCell ref="I54:J54"/>
    <mergeCell ref="D39:D44"/>
    <mergeCell ref="D45:D48"/>
    <mergeCell ref="B49:B50"/>
    <mergeCell ref="C49:C50"/>
    <mergeCell ref="B51:B53"/>
    <mergeCell ref="C51:C53"/>
    <mergeCell ref="D51:D53"/>
    <mergeCell ref="B10:B48"/>
    <mergeCell ref="C10:C14"/>
    <mergeCell ref="D12:D14"/>
  </mergeCells>
  <phoneticPr fontId="2" type="noConversion"/>
  <printOptions horizontalCentered="1" verticalCentered="1"/>
  <pageMargins left="0.39370078740157483" right="0.39370078740157483" top="0.59055118110236227" bottom="0.59055118110236227" header="0.98425196850393704" footer="0"/>
  <pageSetup paperSize="9" scale="3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2017년 예산서</vt:lpstr>
      <vt:lpstr>세입</vt:lpstr>
      <vt:lpstr>세출</vt:lpstr>
      <vt:lpstr>사업계획서</vt:lpstr>
      <vt:lpstr>'2017년 예산서'!Print_Area</vt:lpstr>
      <vt:lpstr>사업계획서!Print_Area</vt:lpstr>
      <vt:lpstr>세출!Print_Area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이유정</dc:creator>
  <cp:lastModifiedBy>구립화원데이케어센터</cp:lastModifiedBy>
  <cp:lastPrinted>2016-11-23T06:14:19Z</cp:lastPrinted>
  <dcterms:created xsi:type="dcterms:W3CDTF">2014-05-12T03:01:27Z</dcterms:created>
  <dcterms:modified xsi:type="dcterms:W3CDTF">2016-11-23T06:14:40Z</dcterms:modified>
</cp:coreProperties>
</file>