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장혜영\Desktop\"/>
    </mc:Choice>
  </mc:AlternateContent>
  <bookViews>
    <workbookView xWindow="120" yWindow="60" windowWidth="14970" windowHeight="7680" tabRatio="753" activeTab="3"/>
  </bookViews>
  <sheets>
    <sheet name="시설30 (식사비500+간식비500)" sheetId="10" r:id="rId1"/>
    <sheet name="단기30 (식사비500+간식비500)" sheetId="12" r:id="rId2"/>
    <sheet name="시설31 (식사비500+간식비500)" sheetId="13" r:id="rId3"/>
    <sheet name="단기31 (식사비500+간식비500)" sheetId="14" r:id="rId4"/>
  </sheets>
  <calcPr calcId="162913"/>
</workbook>
</file>

<file path=xl/calcChain.xml><?xml version="1.0" encoding="utf-8"?>
<calcChain xmlns="http://schemas.openxmlformats.org/spreadsheetml/2006/main">
  <c r="J9" i="14" l="1"/>
  <c r="H9" i="14"/>
  <c r="I9" i="14"/>
  <c r="J4" i="14"/>
  <c r="I4" i="14"/>
  <c r="I7" i="14" s="1"/>
  <c r="H4" i="14"/>
  <c r="G4" i="14"/>
  <c r="G7" i="14" s="1"/>
  <c r="F4" i="14"/>
  <c r="F7" i="14" s="1"/>
  <c r="F11" i="14" s="1"/>
  <c r="E4" i="14"/>
  <c r="E7" i="14" s="1"/>
  <c r="E11" i="14" s="1"/>
  <c r="D4" i="14"/>
  <c r="D7" i="14" s="1"/>
  <c r="D11" i="14" s="1"/>
  <c r="C4" i="14"/>
  <c r="C7" i="14" s="1"/>
  <c r="E4" i="13"/>
  <c r="E5" i="13" s="1"/>
  <c r="E9" i="13" s="1"/>
  <c r="D4" i="13"/>
  <c r="D6" i="13" s="1"/>
  <c r="D10" i="13" s="1"/>
  <c r="C4" i="13"/>
  <c r="C6" i="13" s="1"/>
  <c r="C10" i="13" s="1"/>
  <c r="J4" i="12"/>
  <c r="J9" i="12" s="1"/>
  <c r="I4" i="12"/>
  <c r="I7" i="12" s="1"/>
  <c r="H4" i="12"/>
  <c r="H9" i="12" s="1"/>
  <c r="G4" i="12"/>
  <c r="G7" i="12" s="1"/>
  <c r="G11" i="12" s="1"/>
  <c r="F4" i="12"/>
  <c r="F7" i="12" s="1"/>
  <c r="F11" i="12" s="1"/>
  <c r="E4" i="12"/>
  <c r="E7" i="12" s="1"/>
  <c r="E11" i="12" s="1"/>
  <c r="D4" i="12"/>
  <c r="D5" i="12" s="1"/>
  <c r="D9" i="12" s="1"/>
  <c r="C4" i="12"/>
  <c r="C7" i="12" s="1"/>
  <c r="C11" i="12" s="1"/>
  <c r="E4" i="10"/>
  <c r="E5" i="10" s="1"/>
  <c r="E9" i="10" s="1"/>
  <c r="D4" i="10"/>
  <c r="D6" i="10" s="1"/>
  <c r="D10" i="10" s="1"/>
  <c r="C4" i="10"/>
  <c r="C7" i="10" s="1"/>
  <c r="C11" i="10" s="1"/>
  <c r="E7" i="10" l="1"/>
  <c r="E11" i="10" s="1"/>
  <c r="D7" i="13"/>
  <c r="D11" i="13" s="1"/>
  <c r="C5" i="13"/>
  <c r="C9" i="13" s="1"/>
  <c r="C7" i="13"/>
  <c r="C11" i="13" s="1"/>
  <c r="E7" i="13"/>
  <c r="E11" i="13" s="1"/>
  <c r="C5" i="10"/>
  <c r="C9" i="10" s="1"/>
  <c r="D5" i="10"/>
  <c r="D9" i="10" s="1"/>
  <c r="C6" i="10"/>
  <c r="C10" i="10" s="1"/>
  <c r="D7" i="10"/>
  <c r="D11" i="10" s="1"/>
  <c r="D5" i="13"/>
  <c r="D9" i="13" s="1"/>
  <c r="G11" i="14"/>
  <c r="C11" i="14"/>
  <c r="E5" i="14"/>
  <c r="E9" i="14" s="1"/>
  <c r="E6" i="14"/>
  <c r="E10" i="14" s="1"/>
  <c r="D5" i="14"/>
  <c r="D9" i="14" s="1"/>
  <c r="D6" i="14"/>
  <c r="D10" i="14" s="1"/>
  <c r="C5" i="14"/>
  <c r="C9" i="14" s="1"/>
  <c r="C6" i="14"/>
  <c r="C10" i="14" s="1"/>
  <c r="J5" i="14"/>
  <c r="J12" i="14" s="1"/>
  <c r="J6" i="14"/>
  <c r="J13" i="14" s="1"/>
  <c r="J7" i="14"/>
  <c r="J14" i="14" s="1"/>
  <c r="I5" i="14"/>
  <c r="I12" i="14" s="1"/>
  <c r="I6" i="14"/>
  <c r="I14" i="14"/>
  <c r="H5" i="14"/>
  <c r="H12" i="14" s="1"/>
  <c r="H6" i="14"/>
  <c r="H13" i="14" s="1"/>
  <c r="H7" i="14"/>
  <c r="H14" i="14" s="1"/>
  <c r="G5" i="14"/>
  <c r="G9" i="14" s="1"/>
  <c r="G6" i="14"/>
  <c r="G10" i="14" s="1"/>
  <c r="F5" i="14"/>
  <c r="F9" i="14" s="1"/>
  <c r="F6" i="14"/>
  <c r="F10" i="14" s="1"/>
  <c r="E6" i="13"/>
  <c r="E10" i="13" s="1"/>
  <c r="D6" i="12"/>
  <c r="D10" i="12" s="1"/>
  <c r="C5" i="12"/>
  <c r="C9" i="12" s="1"/>
  <c r="C6" i="12"/>
  <c r="C10" i="12" s="1"/>
  <c r="J5" i="12"/>
  <c r="J12" i="12" s="1"/>
  <c r="J6" i="12"/>
  <c r="J13" i="12" s="1"/>
  <c r="J7" i="12"/>
  <c r="J14" i="12" s="1"/>
  <c r="D7" i="12"/>
  <c r="D11" i="12" s="1"/>
  <c r="I6" i="12"/>
  <c r="I9" i="12"/>
  <c r="I14" i="12" s="1"/>
  <c r="H5" i="12"/>
  <c r="H12" i="12" s="1"/>
  <c r="H6" i="12"/>
  <c r="H13" i="12" s="1"/>
  <c r="H7" i="12"/>
  <c r="H14" i="12" s="1"/>
  <c r="G5" i="12"/>
  <c r="G9" i="12" s="1"/>
  <c r="G6" i="12"/>
  <c r="G10" i="12" s="1"/>
  <c r="I5" i="12"/>
  <c r="F5" i="12"/>
  <c r="F9" i="12" s="1"/>
  <c r="F6" i="12"/>
  <c r="F10" i="12" s="1"/>
  <c r="E5" i="12"/>
  <c r="E9" i="12" s="1"/>
  <c r="E6" i="12"/>
  <c r="E10" i="12" s="1"/>
  <c r="E6" i="10"/>
  <c r="E10" i="10" s="1"/>
  <c r="I13" i="12" l="1"/>
  <c r="I12" i="12"/>
  <c r="I13" i="14"/>
</calcChain>
</file>

<file path=xl/sharedStrings.xml><?xml version="1.0" encoding="utf-8"?>
<sst xmlns="http://schemas.openxmlformats.org/spreadsheetml/2006/main" count="146" uniqueCount="49">
  <si>
    <t>1등급</t>
    <phoneticPr fontId="2" type="noConversion"/>
  </si>
  <si>
    <t>2등급</t>
  </si>
  <si>
    <t>3등급</t>
  </si>
  <si>
    <t>노인장기요양
급여비용</t>
    <phoneticPr fontId="2" type="noConversion"/>
  </si>
  <si>
    <t>본인부담금</t>
    <phoneticPr fontId="2" type="noConversion"/>
  </si>
  <si>
    <t>일반</t>
    <phoneticPr fontId="2" type="noConversion"/>
  </si>
  <si>
    <t>경감</t>
    <phoneticPr fontId="2" type="noConversion"/>
  </si>
  <si>
    <t>비급여</t>
    <phoneticPr fontId="2" type="noConversion"/>
  </si>
  <si>
    <t>납부금액</t>
    <phoneticPr fontId="2" type="noConversion"/>
  </si>
  <si>
    <t>등외</t>
    <phoneticPr fontId="2" type="noConversion"/>
  </si>
  <si>
    <t>기초수급자</t>
    <phoneticPr fontId="2" type="noConversion"/>
  </si>
  <si>
    <t>무료</t>
    <phoneticPr fontId="2" type="noConversion"/>
  </si>
  <si>
    <t>각 등급 일 수가 * 30</t>
    <phoneticPr fontId="2" type="noConversion"/>
  </si>
  <si>
    <t>일반 = 20% (30일)</t>
    <phoneticPr fontId="2" type="noConversion"/>
  </si>
  <si>
    <t>본인부담금 + 비급여
기초수급자 무료</t>
    <phoneticPr fontId="2" type="noConversion"/>
  </si>
  <si>
    <t>(단위 : 30일 기준, 원)</t>
    <phoneticPr fontId="2" type="noConversion"/>
  </si>
  <si>
    <t>급여(비급여) 산출내역서</t>
    <phoneticPr fontId="2" type="noConversion"/>
  </si>
  <si>
    <t>1일수가
( 장 기 )</t>
    <phoneticPr fontId="2" type="noConversion"/>
  </si>
  <si>
    <t>등급별</t>
    <phoneticPr fontId="2" type="noConversion"/>
  </si>
  <si>
    <t>산  출  내  역</t>
    <phoneticPr fontId="2" type="noConversion"/>
  </si>
  <si>
    <t>4등급</t>
  </si>
  <si>
    <t>5등급</t>
  </si>
  <si>
    <t>4등급
(재가)</t>
  </si>
  <si>
    <t>5등급
(재가)</t>
  </si>
  <si>
    <t>실비</t>
    <phoneticPr fontId="2" type="noConversion"/>
  </si>
  <si>
    <t>총납부액</t>
    <phoneticPr fontId="2" type="noConversion"/>
  </si>
  <si>
    <t>각 등급 일 수가 * 15일</t>
    <phoneticPr fontId="2" type="noConversion"/>
  </si>
  <si>
    <t>일반 = 15% (15일)</t>
    <phoneticPr fontId="2" type="noConversion"/>
  </si>
  <si>
    <t>- 실비 : 100% 본인부담(15일)</t>
    <phoneticPr fontId="2" type="noConversion"/>
  </si>
  <si>
    <t>: 15,000원 ~ 50,000원(1일)</t>
    <phoneticPr fontId="2" type="noConversion"/>
  </si>
  <si>
    <t>본인부담금 + 비급여 + 실비</t>
    <phoneticPr fontId="2" type="noConversion"/>
  </si>
  <si>
    <t>3등급
(재가)</t>
    <phoneticPr fontId="2" type="noConversion"/>
  </si>
  <si>
    <t>1일수가
( 단 기 )</t>
    <phoneticPr fontId="2" type="noConversion"/>
  </si>
  <si>
    <t>(단위 : 31일 기준, 원)</t>
    <phoneticPr fontId="2" type="noConversion"/>
  </si>
  <si>
    <t>- 실비 : 100% 본인부담(16일)</t>
    <phoneticPr fontId="2" type="noConversion"/>
  </si>
  <si>
    <t>일반 = 20% (31일)</t>
    <phoneticPr fontId="2" type="noConversion"/>
  </si>
  <si>
    <t>경감 40% = 12% (30일)</t>
    <phoneticPr fontId="2" type="noConversion"/>
  </si>
  <si>
    <t>경감 60% = 8% (30일)</t>
    <phoneticPr fontId="2" type="noConversion"/>
  </si>
  <si>
    <t>경감 40% = 12% (31일)</t>
    <phoneticPr fontId="2" type="noConversion"/>
  </si>
  <si>
    <t>경감 60% = 8% (31일)</t>
    <phoneticPr fontId="2" type="noConversion"/>
  </si>
  <si>
    <t>경감 40% = 9% (15일)</t>
    <phoneticPr fontId="2" type="noConversion"/>
  </si>
  <si>
    <t>경감 60% = 6% (15일)</t>
    <phoneticPr fontId="2" type="noConversion"/>
  </si>
  <si>
    <t>각 등급 일 수가 * 31</t>
    <phoneticPr fontId="2" type="noConversion"/>
  </si>
  <si>
    <t>2019년 대비 2.66% 인상</t>
    <phoneticPr fontId="2" type="noConversion"/>
  </si>
  <si>
    <t>2019년 대비 2.89% 인상</t>
    <phoneticPr fontId="2" type="noConversion"/>
  </si>
  <si>
    <t>2019년 대비 2.66% 인상</t>
    <phoneticPr fontId="2" type="noConversion"/>
  </si>
  <si>
    <t>- 식대 : 1식 3,500원*3회*31일=325,500원
 - 간식 : 1일 1,500원*1회*31일= 46,500원</t>
    <phoneticPr fontId="2" type="noConversion"/>
  </si>
  <si>
    <t>- 식대 : 1식 3,500원*3회*30일=315,000원
 - 간식 : 1일 1,500원*1회*30일= 45,000원</t>
    <phoneticPr fontId="2" type="noConversion"/>
  </si>
  <si>
    <t>- 식대 : 1식 3,500원*3회*30일=315,000원
 - 간식 : 1일 1,500원*1회*30일= 45,000원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</si>
</sst>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26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1">
    <border>
      <left/>
      <right/>
      <top/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 style="hair">
        <color auto="1"/>
      </right>
      <top style="medium">
        <color auto="1"/>
      </top>
      <bottom style="double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double">
        <color auto="1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 style="double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double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53">
    <xf numFmtId="0" fontId="0" fillId="0" borderId="0" xfId="0">
      <alignment vertical="center"/>
    </xf>
    <xf numFmtId="41" fontId="0" fillId="0" borderId="0" xfId="1" applyFont="1" applyAlignment="1">
      <alignment horizontal="center" vertical="center"/>
    </xf>
    <xf numFmtId="41" fontId="0" fillId="0" borderId="0" xfId="1" applyFont="1" applyAlignment="1">
      <alignment horizontal="right" vertical="center"/>
    </xf>
    <xf numFmtId="41" fontId="0" fillId="0" borderId="16" xfId="1" applyFont="1" applyBorder="1" applyAlignment="1">
      <alignment horizontal="center" vertical="center"/>
    </xf>
    <xf numFmtId="41" fontId="0" fillId="0" borderId="17" xfId="1" applyFont="1" applyBorder="1" applyAlignment="1">
      <alignment horizontal="center" vertical="center"/>
    </xf>
    <xf numFmtId="41" fontId="0" fillId="0" borderId="8" xfId="1" applyFont="1" applyBorder="1" applyAlignment="1">
      <alignment horizontal="center" vertical="center"/>
    </xf>
    <xf numFmtId="41" fontId="0" fillId="2" borderId="20" xfId="1" applyFont="1" applyFill="1" applyBorder="1" applyAlignment="1">
      <alignment horizontal="center" vertical="center"/>
    </xf>
    <xf numFmtId="41" fontId="0" fillId="2" borderId="17" xfId="1" applyFont="1" applyFill="1" applyBorder="1" applyAlignment="1">
      <alignment horizontal="center" vertical="center"/>
    </xf>
    <xf numFmtId="41" fontId="0" fillId="2" borderId="4" xfId="1" applyFont="1" applyFill="1" applyBorder="1" applyAlignment="1">
      <alignment horizontal="center" vertical="center"/>
    </xf>
    <xf numFmtId="41" fontId="0" fillId="2" borderId="21" xfId="1" applyFont="1" applyFill="1" applyBorder="1" applyAlignment="1">
      <alignment horizontal="center" vertical="center"/>
    </xf>
    <xf numFmtId="41" fontId="0" fillId="2" borderId="18" xfId="1" applyFont="1" applyFill="1" applyBorder="1" applyAlignment="1">
      <alignment horizontal="center" vertical="center"/>
    </xf>
    <xf numFmtId="41" fontId="5" fillId="0" borderId="28" xfId="1" applyFont="1" applyBorder="1" applyAlignment="1">
      <alignment horizontal="center" vertical="center"/>
    </xf>
    <xf numFmtId="41" fontId="5" fillId="0" borderId="15" xfId="1" applyFont="1" applyBorder="1" applyAlignment="1">
      <alignment horizontal="center" vertical="center"/>
    </xf>
    <xf numFmtId="41" fontId="5" fillId="0" borderId="0" xfId="1" applyFont="1" applyAlignment="1">
      <alignment horizontal="center" vertical="center"/>
    </xf>
    <xf numFmtId="41" fontId="0" fillId="0" borderId="41" xfId="1" applyFont="1" applyBorder="1" applyAlignment="1">
      <alignment horizontal="center" vertical="center"/>
    </xf>
    <xf numFmtId="41" fontId="0" fillId="2" borderId="29" xfId="1" applyFont="1" applyFill="1" applyBorder="1" applyAlignment="1">
      <alignment horizontal="center" vertical="center"/>
    </xf>
    <xf numFmtId="41" fontId="0" fillId="2" borderId="38" xfId="1" applyFont="1" applyFill="1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41" fontId="5" fillId="0" borderId="12" xfId="1" applyFont="1" applyBorder="1" applyAlignment="1">
      <alignment horizontal="center" vertical="center" wrapText="1"/>
    </xf>
    <xf numFmtId="41" fontId="5" fillId="0" borderId="13" xfId="1" applyFont="1" applyBorder="1" applyAlignment="1">
      <alignment horizontal="center" vertical="center" wrapText="1"/>
    </xf>
    <xf numFmtId="41" fontId="5" fillId="0" borderId="25" xfId="1" applyFont="1" applyBorder="1" applyAlignment="1">
      <alignment horizontal="center" vertical="center" wrapText="1"/>
    </xf>
    <xf numFmtId="41" fontId="0" fillId="3" borderId="20" xfId="1" applyFont="1" applyFill="1" applyBorder="1" applyAlignment="1">
      <alignment horizontal="center" vertical="center"/>
    </xf>
    <xf numFmtId="41" fontId="0" fillId="3" borderId="17" xfId="1" applyFont="1" applyFill="1" applyBorder="1" applyAlignment="1">
      <alignment horizontal="center" vertical="center"/>
    </xf>
    <xf numFmtId="41" fontId="0" fillId="3" borderId="4" xfId="1" applyFont="1" applyFill="1" applyBorder="1" applyAlignment="1">
      <alignment horizontal="center" vertical="center"/>
    </xf>
    <xf numFmtId="41" fontId="0" fillId="3" borderId="29" xfId="1" applyFont="1" applyFill="1" applyBorder="1" applyAlignment="1">
      <alignment horizontal="center" vertical="center"/>
    </xf>
    <xf numFmtId="41" fontId="0" fillId="0" borderId="0" xfId="1" applyFont="1" applyAlignment="1">
      <alignment horizontal="left" vertical="center"/>
    </xf>
    <xf numFmtId="41" fontId="9" fillId="2" borderId="3" xfId="1" applyFont="1" applyFill="1" applyBorder="1" applyAlignment="1">
      <alignment horizontal="center" vertical="center"/>
    </xf>
    <xf numFmtId="41" fontId="9" fillId="2" borderId="4" xfId="1" applyFont="1" applyFill="1" applyBorder="1" applyAlignment="1">
      <alignment horizontal="center" vertical="center"/>
    </xf>
    <xf numFmtId="41" fontId="9" fillId="2" borderId="29" xfId="1" applyFont="1" applyFill="1" applyBorder="1" applyAlignment="1">
      <alignment horizontal="center" vertical="center"/>
    </xf>
    <xf numFmtId="41" fontId="9" fillId="2" borderId="6" xfId="1" applyFont="1" applyFill="1" applyBorder="1" applyAlignment="1">
      <alignment horizontal="center" vertical="center"/>
    </xf>
    <xf numFmtId="41" fontId="9" fillId="2" borderId="7" xfId="1" applyFont="1" applyFill="1" applyBorder="1" applyAlignment="1">
      <alignment horizontal="center" vertical="center"/>
    </xf>
    <xf numFmtId="41" fontId="9" fillId="2" borderId="38" xfId="1" applyFont="1" applyFill="1" applyBorder="1" applyAlignment="1">
      <alignment horizontal="center" vertical="center"/>
    </xf>
    <xf numFmtId="41" fontId="0" fillId="2" borderId="53" xfId="1" applyFont="1" applyFill="1" applyBorder="1" applyAlignment="1">
      <alignment horizontal="center" vertical="center"/>
    </xf>
    <xf numFmtId="41" fontId="0" fillId="2" borderId="54" xfId="1" applyFont="1" applyFill="1" applyBorder="1" applyAlignment="1">
      <alignment horizontal="center" vertical="center"/>
    </xf>
    <xf numFmtId="41" fontId="0" fillId="2" borderId="55" xfId="1" applyFont="1" applyFill="1" applyBorder="1" applyAlignment="1">
      <alignment horizontal="center" vertical="center"/>
    </xf>
    <xf numFmtId="41" fontId="0" fillId="0" borderId="20" xfId="1" applyFont="1" applyBorder="1" applyAlignment="1">
      <alignment horizontal="center" vertical="center" wrapText="1"/>
    </xf>
    <xf numFmtId="41" fontId="0" fillId="2" borderId="57" xfId="1" applyFont="1" applyFill="1" applyBorder="1" applyAlignment="1">
      <alignment horizontal="center" vertical="center"/>
    </xf>
    <xf numFmtId="41" fontId="9" fillId="2" borderId="52" xfId="1" applyFont="1" applyFill="1" applyBorder="1" applyAlignment="1">
      <alignment horizontal="center" vertical="center"/>
    </xf>
    <xf numFmtId="41" fontId="9" fillId="2" borderId="55" xfId="1" applyFont="1" applyFill="1" applyBorder="1" applyAlignment="1">
      <alignment horizontal="center" vertical="center"/>
    </xf>
    <xf numFmtId="41" fontId="9" fillId="2" borderId="57" xfId="1" applyFont="1" applyFill="1" applyBorder="1" applyAlignment="1">
      <alignment horizontal="center" vertical="center"/>
    </xf>
    <xf numFmtId="41" fontId="0" fillId="3" borderId="20" xfId="1" applyFont="1" applyFill="1" applyBorder="1" applyAlignment="1">
      <alignment horizontal="center" vertical="center" wrapText="1"/>
    </xf>
    <xf numFmtId="41" fontId="0" fillId="2" borderId="53" xfId="1" applyFont="1" applyFill="1" applyBorder="1" applyAlignment="1">
      <alignment horizontal="center" vertical="center" wrapText="1"/>
    </xf>
    <xf numFmtId="41" fontId="0" fillId="2" borderId="21" xfId="1" applyFont="1" applyFill="1" applyBorder="1" applyAlignment="1">
      <alignment horizontal="center" vertical="center" wrapText="1"/>
    </xf>
    <xf numFmtId="41" fontId="0" fillId="0" borderId="10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41" fontId="0" fillId="2" borderId="7" xfId="1" applyFont="1" applyFill="1" applyBorder="1" applyAlignment="1">
      <alignment horizontal="center" vertical="center"/>
    </xf>
    <xf numFmtId="41" fontId="5" fillId="0" borderId="13" xfId="1" applyFont="1" applyBorder="1" applyAlignment="1">
      <alignment horizontal="center" vertical="center"/>
    </xf>
    <xf numFmtId="41" fontId="0" fillId="0" borderId="20" xfId="1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176" fontId="0" fillId="0" borderId="7" xfId="1" applyNumberFormat="1" applyFont="1" applyBorder="1" applyAlignment="1">
      <alignment horizontal="center" vertical="center"/>
    </xf>
    <xf numFmtId="41" fontId="0" fillId="0" borderId="10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41" fontId="0" fillId="2" borderId="7" xfId="1" applyFont="1" applyFill="1" applyBorder="1" applyAlignment="1">
      <alignment horizontal="center" vertical="center"/>
    </xf>
    <xf numFmtId="41" fontId="5" fillId="0" borderId="13" xfId="1" applyFont="1" applyBorder="1" applyAlignment="1">
      <alignment horizontal="center" vertical="center"/>
    </xf>
    <xf numFmtId="41" fontId="5" fillId="0" borderId="25" xfId="1" applyFont="1" applyBorder="1" applyAlignment="1">
      <alignment horizontal="center" vertical="center"/>
    </xf>
    <xf numFmtId="41" fontId="0" fillId="0" borderId="20" xfId="1" applyFont="1" applyBorder="1" applyAlignment="1">
      <alignment horizontal="center" vertical="center"/>
    </xf>
    <xf numFmtId="41" fontId="0" fillId="0" borderId="29" xfId="1" applyFont="1" applyBorder="1" applyAlignment="1">
      <alignment horizontal="center" vertical="center"/>
    </xf>
    <xf numFmtId="41" fontId="0" fillId="0" borderId="10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41" fontId="0" fillId="2" borderId="7" xfId="1" applyFont="1" applyFill="1" applyBorder="1" applyAlignment="1">
      <alignment horizontal="center" vertical="center"/>
    </xf>
    <xf numFmtId="41" fontId="5" fillId="0" borderId="13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5" fillId="0" borderId="25" xfId="1" applyFont="1" applyBorder="1" applyAlignment="1">
      <alignment horizontal="center" vertical="center"/>
    </xf>
    <xf numFmtId="41" fontId="0" fillId="0" borderId="20" xfId="1" applyFont="1" applyBorder="1" applyAlignment="1">
      <alignment horizontal="center" vertical="center"/>
    </xf>
    <xf numFmtId="41" fontId="0" fillId="0" borderId="29" xfId="1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176" fontId="0" fillId="0" borderId="7" xfId="1" applyNumberFormat="1" applyFont="1" applyBorder="1" applyAlignment="1">
      <alignment horizontal="center" vertical="center"/>
    </xf>
    <xf numFmtId="41" fontId="0" fillId="0" borderId="51" xfId="1" applyFont="1" applyBorder="1" applyAlignment="1">
      <alignment horizontal="left" vertical="center" indent="1"/>
    </xf>
    <xf numFmtId="41" fontId="3" fillId="0" borderId="0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41" fontId="5" fillId="0" borderId="25" xfId="1" applyFont="1" applyBorder="1" applyAlignment="1">
      <alignment horizontal="center" vertical="center"/>
    </xf>
    <xf numFmtId="41" fontId="5" fillId="0" borderId="13" xfId="1" applyFont="1" applyBorder="1" applyAlignment="1">
      <alignment horizontal="center" vertical="center"/>
    </xf>
    <xf numFmtId="41" fontId="5" fillId="0" borderId="14" xfId="1" applyFont="1" applyBorder="1" applyAlignment="1">
      <alignment horizontal="center" vertical="center"/>
    </xf>
    <xf numFmtId="41" fontId="0" fillId="0" borderId="9" xfId="1" applyFont="1" applyBorder="1" applyAlignment="1">
      <alignment horizontal="center" vertical="center" wrapText="1"/>
    </xf>
    <xf numFmtId="41" fontId="0" fillId="0" borderId="19" xfId="1" applyFont="1" applyBorder="1" applyAlignment="1">
      <alignment horizontal="center" vertical="center" wrapText="1"/>
    </xf>
    <xf numFmtId="41" fontId="0" fillId="0" borderId="10" xfId="1" applyFont="1" applyBorder="1" applyAlignment="1">
      <alignment horizontal="center" vertical="center"/>
    </xf>
    <xf numFmtId="41" fontId="0" fillId="0" borderId="11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41" fontId="0" fillId="0" borderId="29" xfId="1" applyFont="1" applyBorder="1" applyAlignment="1">
      <alignment horizontal="center" vertical="center"/>
    </xf>
    <xf numFmtId="41" fontId="0" fillId="0" borderId="30" xfId="1" applyFont="1" applyBorder="1" applyAlignment="1">
      <alignment horizontal="center" vertical="center"/>
    </xf>
    <xf numFmtId="41" fontId="0" fillId="0" borderId="20" xfId="1" applyFont="1" applyBorder="1" applyAlignment="1">
      <alignment horizontal="center" vertical="center"/>
    </xf>
    <xf numFmtId="41" fontId="1" fillId="0" borderId="4" xfId="1" quotePrefix="1" applyFont="1" applyBorder="1" applyAlignment="1">
      <alignment horizontal="left" vertical="center" wrapText="1" indent="1"/>
    </xf>
    <xf numFmtId="41" fontId="10" fillId="0" borderId="5" xfId="1" applyFont="1" applyBorder="1" applyAlignment="1">
      <alignment horizontal="left" vertical="center" indent="1"/>
    </xf>
    <xf numFmtId="41" fontId="0" fillId="2" borderId="3" xfId="1" applyFont="1" applyFill="1" applyBorder="1" applyAlignment="1">
      <alignment horizontal="center" vertical="center"/>
    </xf>
    <xf numFmtId="41" fontId="0" fillId="2" borderId="52" xfId="1" applyFont="1" applyFill="1" applyBorder="1" applyAlignment="1">
      <alignment horizontal="center" vertical="center"/>
    </xf>
    <xf numFmtId="41" fontId="0" fillId="2" borderId="6" xfId="1" applyFont="1" applyFill="1" applyBorder="1" applyAlignment="1">
      <alignment horizontal="center" vertical="center"/>
    </xf>
    <xf numFmtId="41" fontId="0" fillId="2" borderId="4" xfId="1" applyFont="1" applyFill="1" applyBorder="1" applyAlignment="1">
      <alignment horizontal="center" vertical="center" wrapText="1"/>
    </xf>
    <xf numFmtId="41" fontId="0" fillId="2" borderId="5" xfId="1" applyFont="1" applyFill="1" applyBorder="1" applyAlignment="1">
      <alignment horizontal="center" vertical="center"/>
    </xf>
    <xf numFmtId="41" fontId="0" fillId="2" borderId="55" xfId="1" applyFont="1" applyFill="1" applyBorder="1" applyAlignment="1">
      <alignment horizontal="center" vertical="center" wrapText="1"/>
    </xf>
    <xf numFmtId="41" fontId="0" fillId="2" borderId="56" xfId="1" applyFont="1" applyFill="1" applyBorder="1" applyAlignment="1">
      <alignment horizontal="center" vertical="center"/>
    </xf>
    <xf numFmtId="41" fontId="0" fillId="2" borderId="7" xfId="1" applyFont="1" applyFill="1" applyBorder="1" applyAlignment="1">
      <alignment horizontal="center" vertical="center"/>
    </xf>
    <xf numFmtId="41" fontId="0" fillId="2" borderId="8" xfId="1" applyFont="1" applyFill="1" applyBorder="1" applyAlignment="1">
      <alignment horizontal="center" vertical="center"/>
    </xf>
    <xf numFmtId="41" fontId="0" fillId="0" borderId="22" xfId="1" applyFont="1" applyBorder="1" applyAlignment="1">
      <alignment horizontal="center" vertical="center" wrapText="1"/>
    </xf>
    <xf numFmtId="41" fontId="0" fillId="0" borderId="26" xfId="1" applyFont="1" applyBorder="1" applyAlignment="1">
      <alignment horizontal="center" vertical="center"/>
    </xf>
    <xf numFmtId="41" fontId="0" fillId="0" borderId="23" xfId="1" applyFont="1" applyBorder="1" applyAlignment="1">
      <alignment horizontal="center" vertical="center"/>
    </xf>
    <xf numFmtId="41" fontId="0" fillId="0" borderId="27" xfId="1" applyFont="1" applyBorder="1" applyAlignment="1">
      <alignment horizontal="center" vertical="center"/>
    </xf>
    <xf numFmtId="41" fontId="0" fillId="0" borderId="0" xfId="1" applyFont="1" applyBorder="1" applyAlignment="1">
      <alignment horizontal="left" vertical="center" indent="1"/>
    </xf>
    <xf numFmtId="41" fontId="0" fillId="2" borderId="32" xfId="1" applyFont="1" applyFill="1" applyBorder="1" applyAlignment="1">
      <alignment horizontal="center" vertical="center"/>
    </xf>
    <xf numFmtId="41" fontId="0" fillId="2" borderId="37" xfId="1" applyFont="1" applyFill="1" applyBorder="1" applyAlignment="1">
      <alignment horizontal="center" vertical="center"/>
    </xf>
    <xf numFmtId="41" fontId="0" fillId="2" borderId="30" xfId="1" applyFont="1" applyFill="1" applyBorder="1" applyAlignment="1">
      <alignment horizontal="center" vertical="center"/>
    </xf>
    <xf numFmtId="41" fontId="0" fillId="2" borderId="58" xfId="1" applyFont="1" applyFill="1" applyBorder="1" applyAlignment="1">
      <alignment horizontal="center" vertical="center"/>
    </xf>
    <xf numFmtId="41" fontId="0" fillId="2" borderId="59" xfId="1" applyFont="1" applyFill="1" applyBorder="1" applyAlignment="1">
      <alignment horizontal="center" vertical="center"/>
    </xf>
    <xf numFmtId="41" fontId="0" fillId="2" borderId="60" xfId="1" applyFont="1" applyFill="1" applyBorder="1" applyAlignment="1">
      <alignment horizontal="center" vertical="center"/>
    </xf>
    <xf numFmtId="41" fontId="0" fillId="2" borderId="47" xfId="1" applyFont="1" applyFill="1" applyBorder="1" applyAlignment="1">
      <alignment horizontal="center" vertical="center"/>
    </xf>
    <xf numFmtId="41" fontId="0" fillId="2" borderId="39" xfId="1" applyFont="1" applyFill="1" applyBorder="1" applyAlignment="1">
      <alignment horizontal="center" vertical="center"/>
    </xf>
    <xf numFmtId="41" fontId="0" fillId="2" borderId="40" xfId="1" applyFont="1" applyFill="1" applyBorder="1" applyAlignment="1">
      <alignment horizontal="center" vertical="center"/>
    </xf>
    <xf numFmtId="41" fontId="0" fillId="0" borderId="49" xfId="1" applyFont="1" applyBorder="1" applyAlignment="1">
      <alignment horizontal="center" vertical="center"/>
    </xf>
    <xf numFmtId="41" fontId="0" fillId="0" borderId="50" xfId="1" applyFont="1" applyBorder="1" applyAlignment="1">
      <alignment horizontal="center" vertical="center"/>
    </xf>
    <xf numFmtId="41" fontId="0" fillId="0" borderId="48" xfId="1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176" fontId="0" fillId="0" borderId="18" xfId="1" applyNumberFormat="1" applyFont="1" applyBorder="1" applyAlignment="1">
      <alignment horizontal="center" vertical="center"/>
    </xf>
    <xf numFmtId="176" fontId="0" fillId="0" borderId="7" xfId="1" applyNumberFormat="1" applyFont="1" applyBorder="1" applyAlignment="1">
      <alignment horizontal="center" vertical="center"/>
    </xf>
    <xf numFmtId="176" fontId="0" fillId="0" borderId="8" xfId="1" applyNumberFormat="1" applyFont="1" applyBorder="1" applyAlignment="1">
      <alignment horizontal="center" vertical="center"/>
    </xf>
    <xf numFmtId="41" fontId="0" fillId="3" borderId="3" xfId="1" applyFont="1" applyFill="1" applyBorder="1" applyAlignment="1">
      <alignment horizontal="center" vertical="center"/>
    </xf>
    <xf numFmtId="41" fontId="9" fillId="3" borderId="3" xfId="1" applyFont="1" applyFill="1" applyBorder="1" applyAlignment="1">
      <alignment horizontal="center" vertical="center"/>
    </xf>
    <xf numFmtId="41" fontId="9" fillId="3" borderId="4" xfId="1" applyFont="1" applyFill="1" applyBorder="1" applyAlignment="1">
      <alignment horizontal="center" vertical="center"/>
    </xf>
    <xf numFmtId="41" fontId="9" fillId="3" borderId="29" xfId="1" applyFont="1" applyFill="1" applyBorder="1" applyAlignment="1">
      <alignment horizontal="center" vertical="center"/>
    </xf>
    <xf numFmtId="41" fontId="0" fillId="3" borderId="32" xfId="1" quotePrefix="1" applyFont="1" applyFill="1" applyBorder="1" applyAlignment="1">
      <alignment horizontal="center" vertical="center"/>
    </xf>
    <xf numFmtId="41" fontId="0" fillId="3" borderId="37" xfId="1" quotePrefix="1" applyFont="1" applyFill="1" applyBorder="1" applyAlignment="1">
      <alignment horizontal="center" vertical="center"/>
    </xf>
    <xf numFmtId="41" fontId="0" fillId="3" borderId="30" xfId="1" quotePrefix="1" applyFont="1" applyFill="1" applyBorder="1" applyAlignment="1">
      <alignment horizontal="center" vertical="center"/>
    </xf>
    <xf numFmtId="41" fontId="0" fillId="3" borderId="58" xfId="1" applyFont="1" applyFill="1" applyBorder="1" applyAlignment="1">
      <alignment horizontal="center" vertical="center"/>
    </xf>
    <xf numFmtId="41" fontId="0" fillId="3" borderId="59" xfId="1" applyFont="1" applyFill="1" applyBorder="1" applyAlignment="1">
      <alignment horizontal="center" vertical="center"/>
    </xf>
    <xf numFmtId="41" fontId="0" fillId="3" borderId="60" xfId="1" applyFont="1" applyFill="1" applyBorder="1" applyAlignment="1">
      <alignment horizontal="center" vertical="center"/>
    </xf>
    <xf numFmtId="41" fontId="0" fillId="3" borderId="46" xfId="1" applyFont="1" applyFill="1" applyBorder="1" applyAlignment="1">
      <alignment horizontal="center" vertical="center"/>
    </xf>
    <xf numFmtId="41" fontId="0" fillId="3" borderId="42" xfId="1" applyFont="1" applyFill="1" applyBorder="1" applyAlignment="1">
      <alignment horizontal="center" vertical="center"/>
    </xf>
    <xf numFmtId="41" fontId="0" fillId="3" borderId="43" xfId="1" applyFont="1" applyFill="1" applyBorder="1" applyAlignment="1">
      <alignment horizontal="center" vertical="center"/>
    </xf>
    <xf numFmtId="41" fontId="0" fillId="0" borderId="32" xfId="1" applyFont="1" applyBorder="1" applyAlignment="1">
      <alignment horizontal="center" vertical="center"/>
    </xf>
    <xf numFmtId="41" fontId="0" fillId="0" borderId="37" xfId="1" applyFont="1" applyBorder="1" applyAlignment="1">
      <alignment horizontal="center" vertical="center"/>
    </xf>
    <xf numFmtId="41" fontId="0" fillId="0" borderId="36" xfId="1" applyFont="1" applyBorder="1" applyAlignment="1">
      <alignment horizontal="center" vertical="center"/>
    </xf>
    <xf numFmtId="41" fontId="6" fillId="0" borderId="32" xfId="1" quotePrefix="1" applyFont="1" applyBorder="1" applyAlignment="1">
      <alignment horizontal="center" vertical="center" wrapText="1"/>
    </xf>
    <xf numFmtId="41" fontId="7" fillId="0" borderId="37" xfId="1" quotePrefix="1" applyFont="1" applyBorder="1" applyAlignment="1">
      <alignment horizontal="center" vertical="center" wrapText="1"/>
    </xf>
    <xf numFmtId="41" fontId="7" fillId="0" borderId="30" xfId="1" quotePrefix="1" applyFont="1" applyBorder="1" applyAlignment="1">
      <alignment horizontal="center" vertical="center" wrapText="1"/>
    </xf>
    <xf numFmtId="41" fontId="8" fillId="0" borderId="0" xfId="1" applyFont="1" applyAlignment="1">
      <alignment horizontal="center" vertical="center"/>
    </xf>
    <xf numFmtId="41" fontId="0" fillId="0" borderId="24" xfId="1" applyFont="1" applyBorder="1" applyAlignment="1">
      <alignment horizontal="right" vertical="center" indent="1"/>
    </xf>
    <xf numFmtId="41" fontId="4" fillId="0" borderId="33" xfId="1" applyFont="1" applyBorder="1" applyAlignment="1">
      <alignment horizontal="center" vertical="center"/>
    </xf>
    <xf numFmtId="41" fontId="5" fillId="0" borderId="34" xfId="1" applyFont="1" applyBorder="1" applyAlignment="1">
      <alignment horizontal="center" vertical="center"/>
    </xf>
    <xf numFmtId="41" fontId="5" fillId="0" borderId="33" xfId="1" applyFont="1" applyBorder="1" applyAlignment="1">
      <alignment horizontal="center" vertical="center"/>
    </xf>
    <xf numFmtId="41" fontId="5" fillId="0" borderId="44" xfId="1" applyFont="1" applyBorder="1" applyAlignment="1">
      <alignment horizontal="center" vertical="center"/>
    </xf>
    <xf numFmtId="41" fontId="5" fillId="0" borderId="45" xfId="1" applyFont="1" applyBorder="1" applyAlignment="1">
      <alignment horizontal="center" vertical="center"/>
    </xf>
    <xf numFmtId="41" fontId="0" fillId="0" borderId="31" xfId="1" applyFont="1" applyBorder="1" applyAlignment="1">
      <alignment horizontal="center" vertical="center" wrapText="1"/>
    </xf>
    <xf numFmtId="41" fontId="0" fillId="0" borderId="35" xfId="1" applyFont="1" applyBorder="1" applyAlignment="1">
      <alignment horizontal="center" vertical="center" wrapText="1"/>
    </xf>
    <xf numFmtId="41" fontId="0" fillId="0" borderId="46" xfId="1" applyFont="1" applyBorder="1" applyAlignment="1">
      <alignment horizontal="center" vertical="center"/>
    </xf>
    <xf numFmtId="41" fontId="0" fillId="0" borderId="42" xfId="1" applyFont="1" applyBorder="1" applyAlignment="1">
      <alignment horizontal="center" vertical="center"/>
    </xf>
    <xf numFmtId="41" fontId="0" fillId="0" borderId="43" xfId="1" applyFont="1" applyBorder="1" applyAlignment="1">
      <alignment horizontal="center" vertical="center"/>
    </xf>
    <xf numFmtId="41" fontId="6" fillId="0" borderId="37" xfId="1" quotePrefix="1" applyFont="1" applyBorder="1" applyAlignment="1">
      <alignment horizontal="center" vertical="center" wrapText="1"/>
    </xf>
    <xf numFmtId="41" fontId="6" fillId="0" borderId="30" xfId="1" quotePrefix="1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E6" sqref="E6"/>
    </sheetView>
  </sheetViews>
  <sheetFormatPr defaultColWidth="12.875" defaultRowHeight="40.5" customHeight="1" x14ac:dyDescent="0.3"/>
  <cols>
    <col min="1" max="2" width="13" style="1" customWidth="1"/>
    <col min="3" max="6" width="16.375" style="1" customWidth="1"/>
    <col min="7" max="7" width="29.125" style="1" customWidth="1"/>
    <col min="8" max="16384" width="12.875" style="1"/>
  </cols>
  <sheetData>
    <row r="1" spans="1:7" ht="45.95" customHeight="1" x14ac:dyDescent="0.3">
      <c r="A1" s="72" t="s">
        <v>16</v>
      </c>
      <c r="B1" s="72"/>
      <c r="C1" s="72"/>
      <c r="D1" s="72"/>
      <c r="E1" s="72"/>
      <c r="F1" s="72"/>
      <c r="G1" s="72"/>
    </row>
    <row r="2" spans="1:7" ht="35.1" customHeight="1" thickBot="1" x14ac:dyDescent="0.35">
      <c r="G2" s="2" t="s">
        <v>15</v>
      </c>
    </row>
    <row r="3" spans="1:7" s="13" customFormat="1" ht="36.950000000000003" customHeight="1" thickBot="1" x14ac:dyDescent="0.35">
      <c r="A3" s="73" t="s">
        <v>18</v>
      </c>
      <c r="B3" s="74"/>
      <c r="C3" s="11" t="s">
        <v>0</v>
      </c>
      <c r="D3" s="12" t="s">
        <v>1</v>
      </c>
      <c r="E3" s="46" t="s">
        <v>2</v>
      </c>
      <c r="F3" s="75" t="s">
        <v>19</v>
      </c>
      <c r="G3" s="76"/>
    </row>
    <row r="4" spans="1:7" ht="36.950000000000003" customHeight="1" thickTop="1" x14ac:dyDescent="0.3">
      <c r="A4" s="77" t="s">
        <v>3</v>
      </c>
      <c r="B4" s="78"/>
      <c r="C4" s="3">
        <f>C14*30</f>
        <v>2129700</v>
      </c>
      <c r="D4" s="43">
        <f>D14*30</f>
        <v>1976400</v>
      </c>
      <c r="E4" s="43">
        <f>E14*30</f>
        <v>1822200</v>
      </c>
      <c r="F4" s="79" t="s">
        <v>12</v>
      </c>
      <c r="G4" s="80"/>
    </row>
    <row r="5" spans="1:7" ht="36.950000000000003" customHeight="1" x14ac:dyDescent="0.3">
      <c r="A5" s="81" t="s">
        <v>4</v>
      </c>
      <c r="B5" s="47" t="s">
        <v>5</v>
      </c>
      <c r="C5" s="4">
        <f>ROUND(C4*0.2,-1)</f>
        <v>425940</v>
      </c>
      <c r="D5" s="44">
        <f>ROUND(D4*0.2,-1)</f>
        <v>395280</v>
      </c>
      <c r="E5" s="44">
        <f>ROUND(E4*0.2,-1)</f>
        <v>364440</v>
      </c>
      <c r="F5" s="82" t="s">
        <v>13</v>
      </c>
      <c r="G5" s="83"/>
    </row>
    <row r="6" spans="1:7" ht="36.950000000000003" customHeight="1" x14ac:dyDescent="0.3">
      <c r="A6" s="81"/>
      <c r="B6" s="47" t="s">
        <v>6</v>
      </c>
      <c r="C6" s="4">
        <f>ROUND(C4*0.12,-1)</f>
        <v>255560</v>
      </c>
      <c r="D6" s="44">
        <f>ROUND(D4*0.12,-1)</f>
        <v>237170</v>
      </c>
      <c r="E6" s="44">
        <f>ROUND(E4*0.12,-1)</f>
        <v>218660</v>
      </c>
      <c r="F6" s="84" t="s">
        <v>36</v>
      </c>
      <c r="G6" s="85"/>
    </row>
    <row r="7" spans="1:7" ht="36.950000000000003" customHeight="1" x14ac:dyDescent="0.3">
      <c r="A7" s="81"/>
      <c r="B7" s="47" t="s">
        <v>6</v>
      </c>
      <c r="C7" s="4">
        <f>ROUND(C4*0.08,-1)</f>
        <v>170380</v>
      </c>
      <c r="D7" s="44">
        <f>ROUND(D4*0.08,-1)</f>
        <v>158110</v>
      </c>
      <c r="E7" s="44">
        <f>ROUND(E4*0.08,-1)</f>
        <v>145780</v>
      </c>
      <c r="F7" s="82" t="s">
        <v>37</v>
      </c>
      <c r="G7" s="83"/>
    </row>
    <row r="8" spans="1:7" ht="44.1" customHeight="1" x14ac:dyDescent="0.3">
      <c r="A8" s="81" t="s">
        <v>7</v>
      </c>
      <c r="B8" s="86"/>
      <c r="C8" s="4">
        <v>360000</v>
      </c>
      <c r="D8" s="44">
        <v>360000</v>
      </c>
      <c r="E8" s="44">
        <v>360000</v>
      </c>
      <c r="F8" s="87" t="s">
        <v>48</v>
      </c>
      <c r="G8" s="88"/>
    </row>
    <row r="9" spans="1:7" ht="36.950000000000003" customHeight="1" x14ac:dyDescent="0.3">
      <c r="A9" s="89" t="s">
        <v>8</v>
      </c>
      <c r="B9" s="6" t="s">
        <v>5</v>
      </c>
      <c r="C9" s="7">
        <f>ROUND(C5+C8,-1)</f>
        <v>785940</v>
      </c>
      <c r="D9" s="8">
        <f>ROUND(D5+D8,-1)</f>
        <v>755280</v>
      </c>
      <c r="E9" s="8">
        <f>ROUND(E5+E8,-1)</f>
        <v>724440</v>
      </c>
      <c r="F9" s="92" t="s">
        <v>14</v>
      </c>
      <c r="G9" s="93"/>
    </row>
    <row r="10" spans="1:7" ht="36.950000000000003" customHeight="1" x14ac:dyDescent="0.3">
      <c r="A10" s="90"/>
      <c r="B10" s="32" t="s">
        <v>6</v>
      </c>
      <c r="C10" s="33">
        <f>ROUND(C6+C8,-1)</f>
        <v>615560</v>
      </c>
      <c r="D10" s="34">
        <f>ROUND(D6+D8,-1)</f>
        <v>597170</v>
      </c>
      <c r="E10" s="34">
        <f>ROUND(E6+E8,-1)</f>
        <v>578660</v>
      </c>
      <c r="F10" s="94"/>
      <c r="G10" s="95"/>
    </row>
    <row r="11" spans="1:7" ht="36.950000000000003" customHeight="1" thickBot="1" x14ac:dyDescent="0.35">
      <c r="A11" s="91"/>
      <c r="B11" s="9" t="s">
        <v>6</v>
      </c>
      <c r="C11" s="10">
        <f>ROUND(C7+C8,-1)</f>
        <v>530380</v>
      </c>
      <c r="D11" s="45">
        <f>ROUND(D7+D8,-1)</f>
        <v>518110</v>
      </c>
      <c r="E11" s="45">
        <f>ROUND(E7+E8,-1)</f>
        <v>505780</v>
      </c>
      <c r="F11" s="96"/>
      <c r="G11" s="97"/>
    </row>
    <row r="12" spans="1:7" ht="15.95" customHeight="1" thickBot="1" x14ac:dyDescent="0.35"/>
    <row r="13" spans="1:7" ht="21.95" customHeight="1" x14ac:dyDescent="0.3">
      <c r="A13" s="98" t="s">
        <v>17</v>
      </c>
      <c r="B13" s="99"/>
      <c r="C13" s="48" t="s">
        <v>0</v>
      </c>
      <c r="D13" s="48" t="s">
        <v>1</v>
      </c>
      <c r="E13" s="48" t="s">
        <v>2</v>
      </c>
      <c r="F13" s="48" t="s">
        <v>9</v>
      </c>
      <c r="G13" s="49" t="s">
        <v>10</v>
      </c>
    </row>
    <row r="14" spans="1:7" ht="21.95" customHeight="1" thickBot="1" x14ac:dyDescent="0.35">
      <c r="A14" s="100"/>
      <c r="B14" s="101"/>
      <c r="C14" s="50">
        <v>70990</v>
      </c>
      <c r="D14" s="50">
        <v>65880</v>
      </c>
      <c r="E14" s="50">
        <v>60740</v>
      </c>
      <c r="F14" s="50">
        <v>55000</v>
      </c>
      <c r="G14" s="5" t="s">
        <v>11</v>
      </c>
    </row>
    <row r="15" spans="1:7" ht="40.5" customHeight="1" x14ac:dyDescent="0.3">
      <c r="A15" s="71" t="s">
        <v>43</v>
      </c>
      <c r="B15" s="71"/>
      <c r="C15" s="71"/>
    </row>
    <row r="17" spans="7:7" ht="40.5" customHeight="1" x14ac:dyDescent="0.3">
      <c r="G17" s="25"/>
    </row>
  </sheetData>
  <mergeCells count="15">
    <mergeCell ref="A15:C15"/>
    <mergeCell ref="A1:G1"/>
    <mergeCell ref="A3:B3"/>
    <mergeCell ref="F3:G3"/>
    <mergeCell ref="A4:B4"/>
    <mergeCell ref="F4:G4"/>
    <mergeCell ref="A5:A7"/>
    <mergeCell ref="F5:G5"/>
    <mergeCell ref="F6:G6"/>
    <mergeCell ref="F7:G7"/>
    <mergeCell ref="A8:B8"/>
    <mergeCell ref="F8:G8"/>
    <mergeCell ref="A9:A11"/>
    <mergeCell ref="F9:G11"/>
    <mergeCell ref="A13:B14"/>
  </mergeCells>
  <phoneticPr fontId="2" type="noConversion"/>
  <pageMargins left="0.70866141732283472" right="0.70866141732283472" top="0.19685039370078741" bottom="0.7480314960629921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activeCell="H6" sqref="H6"/>
    </sheetView>
  </sheetViews>
  <sheetFormatPr defaultRowHeight="16.5" x14ac:dyDescent="0.3"/>
  <cols>
    <col min="1" max="1" width="12.5" style="1" customWidth="1"/>
    <col min="2" max="2" width="7" style="1" customWidth="1"/>
    <col min="3" max="10" width="8.875" style="1" customWidth="1"/>
    <col min="11" max="14" width="8.75" style="1" customWidth="1"/>
    <col min="15" max="16384" width="9" style="1"/>
  </cols>
  <sheetData>
    <row r="1" spans="1:14" ht="45.95" customHeight="1" x14ac:dyDescent="0.3">
      <c r="A1" s="139" t="s">
        <v>16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</row>
    <row r="2" spans="1:14" ht="18.75" customHeight="1" thickBot="1" x14ac:dyDescent="0.35">
      <c r="K2" s="140" t="s">
        <v>15</v>
      </c>
      <c r="L2" s="140"/>
      <c r="M2" s="140"/>
      <c r="N2" s="140"/>
    </row>
    <row r="3" spans="1:14" s="13" customFormat="1" ht="36.950000000000003" customHeight="1" thickBot="1" x14ac:dyDescent="0.35">
      <c r="A3" s="141" t="s">
        <v>18</v>
      </c>
      <c r="B3" s="142"/>
      <c r="C3" s="12" t="s">
        <v>0</v>
      </c>
      <c r="D3" s="55" t="s">
        <v>1</v>
      </c>
      <c r="E3" s="55" t="s">
        <v>2</v>
      </c>
      <c r="F3" s="55" t="s">
        <v>20</v>
      </c>
      <c r="G3" s="56" t="s">
        <v>21</v>
      </c>
      <c r="H3" s="18" t="s">
        <v>31</v>
      </c>
      <c r="I3" s="19" t="s">
        <v>22</v>
      </c>
      <c r="J3" s="20" t="s">
        <v>23</v>
      </c>
      <c r="K3" s="143" t="s">
        <v>19</v>
      </c>
      <c r="L3" s="144"/>
      <c r="M3" s="144"/>
      <c r="N3" s="145"/>
    </row>
    <row r="4" spans="1:14" ht="32.1" customHeight="1" thickTop="1" x14ac:dyDescent="0.3">
      <c r="A4" s="146" t="s">
        <v>3</v>
      </c>
      <c r="B4" s="147"/>
      <c r="C4" s="3">
        <f>C17*15</f>
        <v>859800</v>
      </c>
      <c r="D4" s="51">
        <f>E17*15</f>
        <v>796350</v>
      </c>
      <c r="E4" s="51">
        <f>G17*15</f>
        <v>735600</v>
      </c>
      <c r="F4" s="51">
        <f>I17*15</f>
        <v>716100</v>
      </c>
      <c r="G4" s="14">
        <f>K17*15</f>
        <v>696600</v>
      </c>
      <c r="H4" s="17">
        <f>G17*15</f>
        <v>735600</v>
      </c>
      <c r="I4" s="51">
        <f>I17*15</f>
        <v>716100</v>
      </c>
      <c r="J4" s="14">
        <f>K17*15</f>
        <v>696600</v>
      </c>
      <c r="K4" s="148" t="s">
        <v>26</v>
      </c>
      <c r="L4" s="149"/>
      <c r="M4" s="149"/>
      <c r="N4" s="150"/>
    </row>
    <row r="5" spans="1:14" ht="20.45" customHeight="1" x14ac:dyDescent="0.3">
      <c r="A5" s="81" t="s">
        <v>4</v>
      </c>
      <c r="B5" s="57" t="s">
        <v>5</v>
      </c>
      <c r="C5" s="4">
        <f>ROUND(C4*0.15,-1)</f>
        <v>128970</v>
      </c>
      <c r="D5" s="4">
        <f t="shared" ref="D5:J5" si="0">ROUND(D4*0.15,-1)</f>
        <v>119450</v>
      </c>
      <c r="E5" s="4">
        <f t="shared" si="0"/>
        <v>110340</v>
      </c>
      <c r="F5" s="4">
        <f t="shared" si="0"/>
        <v>107420</v>
      </c>
      <c r="G5" s="53">
        <f t="shared" si="0"/>
        <v>104490</v>
      </c>
      <c r="H5" s="4">
        <f t="shared" si="0"/>
        <v>110340</v>
      </c>
      <c r="I5" s="4">
        <f t="shared" si="0"/>
        <v>107420</v>
      </c>
      <c r="J5" s="4">
        <f t="shared" si="0"/>
        <v>104490</v>
      </c>
      <c r="K5" s="133" t="s">
        <v>27</v>
      </c>
      <c r="L5" s="134"/>
      <c r="M5" s="134"/>
      <c r="N5" s="85"/>
    </row>
    <row r="6" spans="1:14" ht="34.5" customHeight="1" x14ac:dyDescent="0.3">
      <c r="A6" s="81"/>
      <c r="B6" s="35" t="s">
        <v>6</v>
      </c>
      <c r="C6" s="4">
        <f t="shared" ref="C6:J6" si="1">ROUND(C4*0.09,-1)</f>
        <v>77380</v>
      </c>
      <c r="D6" s="4">
        <f t="shared" si="1"/>
        <v>71670</v>
      </c>
      <c r="E6" s="4">
        <f t="shared" si="1"/>
        <v>66200</v>
      </c>
      <c r="F6" s="4">
        <f t="shared" si="1"/>
        <v>64450</v>
      </c>
      <c r="G6" s="53">
        <f t="shared" si="1"/>
        <v>62690</v>
      </c>
      <c r="H6" s="4">
        <f t="shared" si="1"/>
        <v>66200</v>
      </c>
      <c r="I6" s="4">
        <f t="shared" si="1"/>
        <v>64450</v>
      </c>
      <c r="J6" s="4">
        <f t="shared" si="1"/>
        <v>62690</v>
      </c>
      <c r="K6" s="133" t="s">
        <v>40</v>
      </c>
      <c r="L6" s="134"/>
      <c r="M6" s="134"/>
      <c r="N6" s="85"/>
    </row>
    <row r="7" spans="1:14" ht="34.5" customHeight="1" x14ac:dyDescent="0.3">
      <c r="A7" s="81"/>
      <c r="B7" s="35" t="s">
        <v>6</v>
      </c>
      <c r="C7" s="4">
        <f t="shared" ref="C7:J7" si="2">ROUND(C4*0.06,-1)</f>
        <v>51590</v>
      </c>
      <c r="D7" s="4">
        <f t="shared" si="2"/>
        <v>47780</v>
      </c>
      <c r="E7" s="4">
        <f t="shared" si="2"/>
        <v>44140</v>
      </c>
      <c r="F7" s="4">
        <f t="shared" si="2"/>
        <v>42970</v>
      </c>
      <c r="G7" s="53">
        <f t="shared" si="2"/>
        <v>41800</v>
      </c>
      <c r="H7" s="4">
        <f t="shared" si="2"/>
        <v>44140</v>
      </c>
      <c r="I7" s="4">
        <f t="shared" si="2"/>
        <v>42970</v>
      </c>
      <c r="J7" s="4">
        <f t="shared" si="2"/>
        <v>41800</v>
      </c>
      <c r="K7" s="133" t="s">
        <v>41</v>
      </c>
      <c r="L7" s="134"/>
      <c r="M7" s="134"/>
      <c r="N7" s="85"/>
    </row>
    <row r="8" spans="1:14" ht="44.1" customHeight="1" x14ac:dyDescent="0.3">
      <c r="A8" s="133" t="s">
        <v>7</v>
      </c>
      <c r="B8" s="135"/>
      <c r="C8" s="4">
        <v>180000</v>
      </c>
      <c r="D8" s="52">
        <v>180000</v>
      </c>
      <c r="E8" s="52">
        <v>180000</v>
      </c>
      <c r="F8" s="52">
        <v>180000</v>
      </c>
      <c r="G8" s="53">
        <v>180000</v>
      </c>
      <c r="H8" s="4">
        <v>180000</v>
      </c>
      <c r="I8" s="52">
        <v>180000</v>
      </c>
      <c r="J8" s="58">
        <v>180000</v>
      </c>
      <c r="K8" s="136" t="s">
        <v>47</v>
      </c>
      <c r="L8" s="137"/>
      <c r="M8" s="137"/>
      <c r="N8" s="138"/>
    </row>
    <row r="9" spans="1:14" ht="20.45" customHeight="1" x14ac:dyDescent="0.3">
      <c r="A9" s="120" t="s">
        <v>24</v>
      </c>
      <c r="B9" s="21" t="s">
        <v>5</v>
      </c>
      <c r="C9" s="22">
        <f t="shared" ref="C9:D9" si="3">C12-C5-C8</f>
        <v>476970</v>
      </c>
      <c r="D9" s="23">
        <f t="shared" si="3"/>
        <v>455830</v>
      </c>
      <c r="E9" s="23">
        <f>E12-E5-E8</f>
        <v>434100</v>
      </c>
      <c r="F9" s="23">
        <f t="shared" ref="F9:G9" si="4">F12-F5-F8</f>
        <v>437020</v>
      </c>
      <c r="G9" s="24">
        <f t="shared" si="4"/>
        <v>439950</v>
      </c>
      <c r="H9" s="121">
        <f>H4+H8</f>
        <v>915600</v>
      </c>
      <c r="I9" s="122">
        <f t="shared" ref="I9:J9" si="5">I4+I8</f>
        <v>896100</v>
      </c>
      <c r="J9" s="123">
        <f t="shared" si="5"/>
        <v>876600</v>
      </c>
      <c r="K9" s="124" t="s">
        <v>28</v>
      </c>
      <c r="L9" s="125"/>
      <c r="M9" s="125"/>
      <c r="N9" s="126"/>
    </row>
    <row r="10" spans="1:14" ht="34.5" customHeight="1" x14ac:dyDescent="0.3">
      <c r="A10" s="120"/>
      <c r="B10" s="40" t="s">
        <v>6</v>
      </c>
      <c r="C10" s="22">
        <f>C13-C6-C8</f>
        <v>358180</v>
      </c>
      <c r="D10" s="23">
        <f>D13-D6-D8</f>
        <v>345500</v>
      </c>
      <c r="E10" s="23">
        <f>E13-E6-E8</f>
        <v>332460</v>
      </c>
      <c r="F10" s="23">
        <f>F13-F6-F8</f>
        <v>334210</v>
      </c>
      <c r="G10" s="24">
        <f>G13-G6-G8</f>
        <v>335970</v>
      </c>
      <c r="H10" s="121"/>
      <c r="I10" s="122"/>
      <c r="J10" s="123"/>
      <c r="K10" s="127" t="s">
        <v>29</v>
      </c>
      <c r="L10" s="128"/>
      <c r="M10" s="128"/>
      <c r="N10" s="129"/>
    </row>
    <row r="11" spans="1:14" ht="34.5" customHeight="1" x14ac:dyDescent="0.3">
      <c r="A11" s="120"/>
      <c r="B11" s="40" t="s">
        <v>6</v>
      </c>
      <c r="C11" s="22">
        <f>C14-C7-C8</f>
        <v>298790</v>
      </c>
      <c r="D11" s="23">
        <f t="shared" ref="D11:G11" si="6">D14-D7-D8</f>
        <v>290330</v>
      </c>
      <c r="E11" s="23">
        <f t="shared" si="6"/>
        <v>281640</v>
      </c>
      <c r="F11" s="23">
        <f t="shared" si="6"/>
        <v>282810</v>
      </c>
      <c r="G11" s="24">
        <f t="shared" si="6"/>
        <v>283980</v>
      </c>
      <c r="H11" s="121"/>
      <c r="I11" s="122"/>
      <c r="J11" s="123"/>
      <c r="K11" s="130"/>
      <c r="L11" s="131"/>
      <c r="M11" s="131"/>
      <c r="N11" s="132"/>
    </row>
    <row r="12" spans="1:14" ht="20.45" customHeight="1" x14ac:dyDescent="0.3">
      <c r="A12" s="89" t="s">
        <v>25</v>
      </c>
      <c r="B12" s="6" t="s">
        <v>5</v>
      </c>
      <c r="C12" s="7">
        <v>785940</v>
      </c>
      <c r="D12" s="8">
        <v>755280</v>
      </c>
      <c r="E12" s="8">
        <v>724440</v>
      </c>
      <c r="F12" s="8">
        <v>724440</v>
      </c>
      <c r="G12" s="15">
        <v>724440</v>
      </c>
      <c r="H12" s="26">
        <f>H5+H8+H9</f>
        <v>1205940</v>
      </c>
      <c r="I12" s="27">
        <f t="shared" ref="I12:J12" si="7">I5+I8+I9</f>
        <v>1183520</v>
      </c>
      <c r="J12" s="28">
        <f t="shared" si="7"/>
        <v>1161090</v>
      </c>
      <c r="K12" s="103" t="s">
        <v>30</v>
      </c>
      <c r="L12" s="104"/>
      <c r="M12" s="104"/>
      <c r="N12" s="105"/>
    </row>
    <row r="13" spans="1:14" ht="34.5" customHeight="1" x14ac:dyDescent="0.3">
      <c r="A13" s="90"/>
      <c r="B13" s="41" t="s">
        <v>6</v>
      </c>
      <c r="C13" s="33">
        <v>615560</v>
      </c>
      <c r="D13" s="34">
        <v>597170</v>
      </c>
      <c r="E13" s="34">
        <v>578660</v>
      </c>
      <c r="F13" s="34">
        <v>578660</v>
      </c>
      <c r="G13" s="36">
        <v>578660</v>
      </c>
      <c r="H13" s="37">
        <f>H6+H8+H9</f>
        <v>1161800</v>
      </c>
      <c r="I13" s="38">
        <f>I6+I8+I9</f>
        <v>1140550</v>
      </c>
      <c r="J13" s="39">
        <f>J6+J8+J9</f>
        <v>1119290</v>
      </c>
      <c r="K13" s="106"/>
      <c r="L13" s="107"/>
      <c r="M13" s="107"/>
      <c r="N13" s="108"/>
    </row>
    <row r="14" spans="1:14" ht="34.5" customHeight="1" thickBot="1" x14ac:dyDescent="0.35">
      <c r="A14" s="91"/>
      <c r="B14" s="42" t="s">
        <v>6</v>
      </c>
      <c r="C14" s="10">
        <v>530380</v>
      </c>
      <c r="D14" s="54">
        <v>518110</v>
      </c>
      <c r="E14" s="54">
        <v>505780</v>
      </c>
      <c r="F14" s="54">
        <v>505780</v>
      </c>
      <c r="G14" s="16">
        <v>505780</v>
      </c>
      <c r="H14" s="29">
        <f>H7+H8+H9</f>
        <v>1139740</v>
      </c>
      <c r="I14" s="30">
        <f t="shared" ref="I14:J14" si="8">I7+I8+I9</f>
        <v>1119070</v>
      </c>
      <c r="J14" s="31">
        <f t="shared" si="8"/>
        <v>1098400</v>
      </c>
      <c r="K14" s="109"/>
      <c r="L14" s="110"/>
      <c r="M14" s="110"/>
      <c r="N14" s="111"/>
    </row>
    <row r="15" spans="1:14" ht="15.95" customHeight="1" thickBot="1" x14ac:dyDescent="0.35"/>
    <row r="16" spans="1:14" ht="18" customHeight="1" x14ac:dyDescent="0.3">
      <c r="A16" s="98" t="s">
        <v>32</v>
      </c>
      <c r="B16" s="112"/>
      <c r="C16" s="114" t="s">
        <v>0</v>
      </c>
      <c r="D16" s="115"/>
      <c r="E16" s="115" t="s">
        <v>1</v>
      </c>
      <c r="F16" s="115"/>
      <c r="G16" s="115" t="s">
        <v>2</v>
      </c>
      <c r="H16" s="115"/>
      <c r="I16" s="115" t="s">
        <v>20</v>
      </c>
      <c r="J16" s="115"/>
      <c r="K16" s="115" t="s">
        <v>21</v>
      </c>
      <c r="L16" s="115"/>
      <c r="M16" s="115" t="s">
        <v>9</v>
      </c>
      <c r="N16" s="116"/>
    </row>
    <row r="17" spans="1:14" ht="18" customHeight="1" thickBot="1" x14ac:dyDescent="0.35">
      <c r="A17" s="100"/>
      <c r="B17" s="113"/>
      <c r="C17" s="117">
        <v>57320</v>
      </c>
      <c r="D17" s="118"/>
      <c r="E17" s="118">
        <v>53090</v>
      </c>
      <c r="F17" s="118"/>
      <c r="G17" s="118">
        <v>49040</v>
      </c>
      <c r="H17" s="118"/>
      <c r="I17" s="118">
        <v>47740</v>
      </c>
      <c r="J17" s="118"/>
      <c r="K17" s="118">
        <v>46440</v>
      </c>
      <c r="L17" s="118"/>
      <c r="M17" s="118">
        <v>55000</v>
      </c>
      <c r="N17" s="119"/>
    </row>
    <row r="18" spans="1:14" ht="15.95" customHeight="1" x14ac:dyDescent="0.3"/>
    <row r="19" spans="1:14" ht="26.25" customHeight="1" x14ac:dyDescent="0.3">
      <c r="A19" s="102" t="s">
        <v>44</v>
      </c>
      <c r="B19" s="102"/>
      <c r="C19" s="102"/>
    </row>
  </sheetData>
  <mergeCells count="34">
    <mergeCell ref="A1:N1"/>
    <mergeCell ref="K2:N2"/>
    <mergeCell ref="A3:B3"/>
    <mergeCell ref="K3:N3"/>
    <mergeCell ref="A4:B4"/>
    <mergeCell ref="K4:N4"/>
    <mergeCell ref="A5:A7"/>
    <mergeCell ref="K5:N5"/>
    <mergeCell ref="K6:N6"/>
    <mergeCell ref="K7:N7"/>
    <mergeCell ref="A8:B8"/>
    <mergeCell ref="K8:N8"/>
    <mergeCell ref="A9:A11"/>
    <mergeCell ref="H9:H11"/>
    <mergeCell ref="I9:I11"/>
    <mergeCell ref="J9:J11"/>
    <mergeCell ref="K9:N9"/>
    <mergeCell ref="K10:N11"/>
    <mergeCell ref="A19:C19"/>
    <mergeCell ref="A12:A14"/>
    <mergeCell ref="K12:N14"/>
    <mergeCell ref="A16:B17"/>
    <mergeCell ref="C16:D16"/>
    <mergeCell ref="E16:F16"/>
    <mergeCell ref="G16:H16"/>
    <mergeCell ref="I16:J16"/>
    <mergeCell ref="K16:L16"/>
    <mergeCell ref="M16:N16"/>
    <mergeCell ref="C17:D17"/>
    <mergeCell ref="E17:F17"/>
    <mergeCell ref="G17:H17"/>
    <mergeCell ref="I17:J17"/>
    <mergeCell ref="K17:L17"/>
    <mergeCell ref="M17:N17"/>
  </mergeCells>
  <phoneticPr fontId="2" type="noConversion"/>
  <pageMargins left="0.51181102362204722" right="0.35433070866141736" top="0.19685039370078741" bottom="0.47244094488188981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E7" sqref="E7"/>
    </sheetView>
  </sheetViews>
  <sheetFormatPr defaultColWidth="12.875" defaultRowHeight="40.5" customHeight="1" x14ac:dyDescent="0.3"/>
  <cols>
    <col min="1" max="2" width="13" style="1" customWidth="1"/>
    <col min="3" max="6" width="16.375" style="1" customWidth="1"/>
    <col min="7" max="7" width="29.125" style="1" customWidth="1"/>
    <col min="8" max="16384" width="12.875" style="1"/>
  </cols>
  <sheetData>
    <row r="1" spans="1:7" ht="45.95" customHeight="1" x14ac:dyDescent="0.3">
      <c r="A1" s="72" t="s">
        <v>16</v>
      </c>
      <c r="B1" s="72"/>
      <c r="C1" s="72"/>
      <c r="D1" s="72"/>
      <c r="E1" s="72"/>
      <c r="F1" s="72"/>
      <c r="G1" s="72"/>
    </row>
    <row r="2" spans="1:7" ht="35.1" customHeight="1" thickBot="1" x14ac:dyDescent="0.35">
      <c r="G2" s="2" t="s">
        <v>33</v>
      </c>
    </row>
    <row r="3" spans="1:7" s="13" customFormat="1" ht="36.950000000000003" customHeight="1" thickBot="1" x14ac:dyDescent="0.35">
      <c r="A3" s="73" t="s">
        <v>18</v>
      </c>
      <c r="B3" s="74"/>
      <c r="C3" s="11" t="s">
        <v>0</v>
      </c>
      <c r="D3" s="12" t="s">
        <v>1</v>
      </c>
      <c r="E3" s="63" t="s">
        <v>2</v>
      </c>
      <c r="F3" s="75" t="s">
        <v>19</v>
      </c>
      <c r="G3" s="76"/>
    </row>
    <row r="4" spans="1:7" ht="36.950000000000003" customHeight="1" thickTop="1" x14ac:dyDescent="0.3">
      <c r="A4" s="77" t="s">
        <v>3</v>
      </c>
      <c r="B4" s="78"/>
      <c r="C4" s="3">
        <f>C14*31</f>
        <v>2200690</v>
      </c>
      <c r="D4" s="59">
        <f>D14*31</f>
        <v>2042280</v>
      </c>
      <c r="E4" s="59">
        <f>E14*31</f>
        <v>1882940</v>
      </c>
      <c r="F4" s="79" t="s">
        <v>42</v>
      </c>
      <c r="G4" s="80"/>
    </row>
    <row r="5" spans="1:7" ht="36.950000000000003" customHeight="1" x14ac:dyDescent="0.3">
      <c r="A5" s="81" t="s">
        <v>4</v>
      </c>
      <c r="B5" s="66" t="s">
        <v>5</v>
      </c>
      <c r="C5" s="4">
        <f>ROUND(C4*0.2,-1)</f>
        <v>440140</v>
      </c>
      <c r="D5" s="60">
        <f>ROUND(D4*0.2,-1)</f>
        <v>408460</v>
      </c>
      <c r="E5" s="60">
        <f>ROUND(E4*0.2,-1)</f>
        <v>376590</v>
      </c>
      <c r="F5" s="82" t="s">
        <v>35</v>
      </c>
      <c r="G5" s="83"/>
    </row>
    <row r="6" spans="1:7" ht="36.950000000000003" customHeight="1" x14ac:dyDescent="0.3">
      <c r="A6" s="81"/>
      <c r="B6" s="66" t="s">
        <v>6</v>
      </c>
      <c r="C6" s="4">
        <f>ROUND(C4*0.12,-1)</f>
        <v>264080</v>
      </c>
      <c r="D6" s="60">
        <f>ROUND(D4*0.12,-1)</f>
        <v>245070</v>
      </c>
      <c r="E6" s="60">
        <f>ROUND(E4*0.12,-1)</f>
        <v>225950</v>
      </c>
      <c r="F6" s="84" t="s">
        <v>38</v>
      </c>
      <c r="G6" s="85"/>
    </row>
    <row r="7" spans="1:7" ht="36.950000000000003" customHeight="1" x14ac:dyDescent="0.3">
      <c r="A7" s="81"/>
      <c r="B7" s="66" t="s">
        <v>6</v>
      </c>
      <c r="C7" s="4">
        <f>ROUND(C4*0.08,-1)</f>
        <v>176060</v>
      </c>
      <c r="D7" s="60">
        <f>ROUND(D4*0.08,-1)</f>
        <v>163380</v>
      </c>
      <c r="E7" s="60">
        <f>ROUND(E4*0.08,-1)</f>
        <v>150640</v>
      </c>
      <c r="F7" s="82" t="s">
        <v>39</v>
      </c>
      <c r="G7" s="83"/>
    </row>
    <row r="8" spans="1:7" ht="44.1" customHeight="1" x14ac:dyDescent="0.3">
      <c r="A8" s="81" t="s">
        <v>7</v>
      </c>
      <c r="B8" s="86"/>
      <c r="C8" s="4">
        <v>372000</v>
      </c>
      <c r="D8" s="60">
        <v>372000</v>
      </c>
      <c r="E8" s="60">
        <v>372000</v>
      </c>
      <c r="F8" s="87" t="s">
        <v>46</v>
      </c>
      <c r="G8" s="88"/>
    </row>
    <row r="9" spans="1:7" ht="36.950000000000003" customHeight="1" x14ac:dyDescent="0.3">
      <c r="A9" s="89" t="s">
        <v>8</v>
      </c>
      <c r="B9" s="6" t="s">
        <v>5</v>
      </c>
      <c r="C9" s="7">
        <f>ROUND(C5+C8,-1)</f>
        <v>812140</v>
      </c>
      <c r="D9" s="8">
        <f>ROUND(D5+D8,-1)</f>
        <v>780460</v>
      </c>
      <c r="E9" s="8">
        <f>ROUND(E5+E8,-1)</f>
        <v>748590</v>
      </c>
      <c r="F9" s="92" t="s">
        <v>14</v>
      </c>
      <c r="G9" s="93"/>
    </row>
    <row r="10" spans="1:7" ht="36.950000000000003" customHeight="1" x14ac:dyDescent="0.3">
      <c r="A10" s="90"/>
      <c r="B10" s="32" t="s">
        <v>6</v>
      </c>
      <c r="C10" s="33">
        <f>ROUND(C6+C8,-1)</f>
        <v>636080</v>
      </c>
      <c r="D10" s="34">
        <f>ROUND(D6+D8,-1)</f>
        <v>617070</v>
      </c>
      <c r="E10" s="34">
        <f>ROUND(E6+E8,-1)</f>
        <v>597950</v>
      </c>
      <c r="F10" s="94"/>
      <c r="G10" s="95"/>
    </row>
    <row r="11" spans="1:7" ht="36.950000000000003" customHeight="1" thickBot="1" x14ac:dyDescent="0.35">
      <c r="A11" s="91"/>
      <c r="B11" s="9" t="s">
        <v>6</v>
      </c>
      <c r="C11" s="10">
        <f>ROUND(C7+C8,-1)</f>
        <v>548060</v>
      </c>
      <c r="D11" s="62">
        <f>ROUND(D7+D8,-1)</f>
        <v>535380</v>
      </c>
      <c r="E11" s="62">
        <f>ROUND(E7+E8,-1)</f>
        <v>522640</v>
      </c>
      <c r="F11" s="96"/>
      <c r="G11" s="97"/>
    </row>
    <row r="12" spans="1:7" ht="15.95" customHeight="1" thickBot="1" x14ac:dyDescent="0.35"/>
    <row r="13" spans="1:7" ht="21.95" customHeight="1" x14ac:dyDescent="0.3">
      <c r="A13" s="98" t="s">
        <v>17</v>
      </c>
      <c r="B13" s="99"/>
      <c r="C13" s="68" t="s">
        <v>0</v>
      </c>
      <c r="D13" s="68" t="s">
        <v>1</v>
      </c>
      <c r="E13" s="68" t="s">
        <v>2</v>
      </c>
      <c r="F13" s="68" t="s">
        <v>9</v>
      </c>
      <c r="G13" s="69" t="s">
        <v>10</v>
      </c>
    </row>
    <row r="14" spans="1:7" ht="21.95" customHeight="1" thickBot="1" x14ac:dyDescent="0.35">
      <c r="A14" s="100"/>
      <c r="B14" s="101"/>
      <c r="C14" s="70">
        <v>70990</v>
      </c>
      <c r="D14" s="70">
        <v>65880</v>
      </c>
      <c r="E14" s="70">
        <v>60740</v>
      </c>
      <c r="F14" s="70">
        <v>55000</v>
      </c>
      <c r="G14" s="5" t="s">
        <v>11</v>
      </c>
    </row>
    <row r="15" spans="1:7" ht="40.5" customHeight="1" x14ac:dyDescent="0.3">
      <c r="A15" s="71" t="s">
        <v>45</v>
      </c>
      <c r="B15" s="71"/>
      <c r="C15" s="71"/>
    </row>
    <row r="17" spans="7:7" ht="40.5" customHeight="1" x14ac:dyDescent="0.3">
      <c r="G17" s="25"/>
    </row>
  </sheetData>
  <mergeCells count="15">
    <mergeCell ref="A15:C15"/>
    <mergeCell ref="A1:G1"/>
    <mergeCell ref="A3:B3"/>
    <mergeCell ref="F3:G3"/>
    <mergeCell ref="A4:B4"/>
    <mergeCell ref="F4:G4"/>
    <mergeCell ref="A5:A7"/>
    <mergeCell ref="F5:G5"/>
    <mergeCell ref="F6:G6"/>
    <mergeCell ref="F7:G7"/>
    <mergeCell ref="A8:B8"/>
    <mergeCell ref="F8:G8"/>
    <mergeCell ref="A9:A11"/>
    <mergeCell ref="F9:G11"/>
    <mergeCell ref="A13:B14"/>
  </mergeCells>
  <phoneticPr fontId="2" type="noConversion"/>
  <pageMargins left="0.70866141732283472" right="0.70866141732283472" top="0.19685039370078741" bottom="0.7480314960629921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J9" sqref="J9:J11"/>
    </sheetView>
  </sheetViews>
  <sheetFormatPr defaultRowHeight="16.5" x14ac:dyDescent="0.3"/>
  <cols>
    <col min="1" max="1" width="12.5" style="1" customWidth="1"/>
    <col min="2" max="2" width="7" style="1" customWidth="1"/>
    <col min="3" max="10" width="8.875" style="1" customWidth="1"/>
    <col min="11" max="13" width="8.75" style="1" customWidth="1"/>
    <col min="14" max="14" width="7.375" style="1" customWidth="1"/>
    <col min="15" max="16384" width="9" style="1"/>
  </cols>
  <sheetData>
    <row r="1" spans="1:14" ht="45.95" customHeight="1" x14ac:dyDescent="0.3">
      <c r="A1" s="139" t="s">
        <v>16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</row>
    <row r="2" spans="1:14" ht="18.75" customHeight="1" thickBot="1" x14ac:dyDescent="0.35">
      <c r="K2" s="140" t="s">
        <v>33</v>
      </c>
      <c r="L2" s="140"/>
      <c r="M2" s="140"/>
      <c r="N2" s="140"/>
    </row>
    <row r="3" spans="1:14" s="13" customFormat="1" ht="36.950000000000003" customHeight="1" thickBot="1" x14ac:dyDescent="0.35">
      <c r="A3" s="141" t="s">
        <v>18</v>
      </c>
      <c r="B3" s="142"/>
      <c r="C3" s="12" t="s">
        <v>0</v>
      </c>
      <c r="D3" s="63" t="s">
        <v>1</v>
      </c>
      <c r="E3" s="63" t="s">
        <v>2</v>
      </c>
      <c r="F3" s="63" t="s">
        <v>20</v>
      </c>
      <c r="G3" s="65" t="s">
        <v>21</v>
      </c>
      <c r="H3" s="18" t="s">
        <v>31</v>
      </c>
      <c r="I3" s="19" t="s">
        <v>22</v>
      </c>
      <c r="J3" s="20" t="s">
        <v>23</v>
      </c>
      <c r="K3" s="143" t="s">
        <v>19</v>
      </c>
      <c r="L3" s="144"/>
      <c r="M3" s="144"/>
      <c r="N3" s="145"/>
    </row>
    <row r="4" spans="1:14" ht="32.1" customHeight="1" thickTop="1" x14ac:dyDescent="0.3">
      <c r="A4" s="146" t="s">
        <v>3</v>
      </c>
      <c r="B4" s="147"/>
      <c r="C4" s="3">
        <f>C17*15</f>
        <v>859800</v>
      </c>
      <c r="D4" s="59">
        <f>E17*15</f>
        <v>796350</v>
      </c>
      <c r="E4" s="59">
        <f>G17*15</f>
        <v>735600</v>
      </c>
      <c r="F4" s="59">
        <f>I17*15</f>
        <v>716100</v>
      </c>
      <c r="G4" s="14">
        <f>K17*15</f>
        <v>696600</v>
      </c>
      <c r="H4" s="17">
        <f>G17*15</f>
        <v>735600</v>
      </c>
      <c r="I4" s="59">
        <f>I17*15</f>
        <v>716100</v>
      </c>
      <c r="J4" s="14">
        <f>K17*15</f>
        <v>696600</v>
      </c>
      <c r="K4" s="148" t="s">
        <v>26</v>
      </c>
      <c r="L4" s="149"/>
      <c r="M4" s="149"/>
      <c r="N4" s="150"/>
    </row>
    <row r="5" spans="1:14" ht="20.45" customHeight="1" x14ac:dyDescent="0.3">
      <c r="A5" s="81" t="s">
        <v>4</v>
      </c>
      <c r="B5" s="66" t="s">
        <v>5</v>
      </c>
      <c r="C5" s="4">
        <f>ROUND(C4*0.15,-1)</f>
        <v>128970</v>
      </c>
      <c r="D5" s="4">
        <f t="shared" ref="D5:J5" si="0">ROUND(D4*0.15,-1)</f>
        <v>119450</v>
      </c>
      <c r="E5" s="4">
        <f t="shared" si="0"/>
        <v>110340</v>
      </c>
      <c r="F5" s="4">
        <f t="shared" si="0"/>
        <v>107420</v>
      </c>
      <c r="G5" s="61">
        <f t="shared" si="0"/>
        <v>104490</v>
      </c>
      <c r="H5" s="4">
        <f t="shared" si="0"/>
        <v>110340</v>
      </c>
      <c r="I5" s="4">
        <f t="shared" si="0"/>
        <v>107420</v>
      </c>
      <c r="J5" s="4">
        <f t="shared" si="0"/>
        <v>104490</v>
      </c>
      <c r="K5" s="133" t="s">
        <v>27</v>
      </c>
      <c r="L5" s="134"/>
      <c r="M5" s="134"/>
      <c r="N5" s="85"/>
    </row>
    <row r="6" spans="1:14" ht="34.5" customHeight="1" x14ac:dyDescent="0.3">
      <c r="A6" s="81"/>
      <c r="B6" s="35" t="s">
        <v>6</v>
      </c>
      <c r="C6" s="4">
        <f t="shared" ref="C6:J6" si="1">ROUND(C4*0.09,-1)</f>
        <v>77380</v>
      </c>
      <c r="D6" s="4">
        <f t="shared" si="1"/>
        <v>71670</v>
      </c>
      <c r="E6" s="4">
        <f t="shared" si="1"/>
        <v>66200</v>
      </c>
      <c r="F6" s="4">
        <f t="shared" si="1"/>
        <v>64450</v>
      </c>
      <c r="G6" s="61">
        <f t="shared" si="1"/>
        <v>62690</v>
      </c>
      <c r="H6" s="4">
        <f t="shared" si="1"/>
        <v>66200</v>
      </c>
      <c r="I6" s="4">
        <f t="shared" si="1"/>
        <v>64450</v>
      </c>
      <c r="J6" s="4">
        <f t="shared" si="1"/>
        <v>62690</v>
      </c>
      <c r="K6" s="133" t="s">
        <v>40</v>
      </c>
      <c r="L6" s="134"/>
      <c r="M6" s="134"/>
      <c r="N6" s="85"/>
    </row>
    <row r="7" spans="1:14" ht="34.5" customHeight="1" x14ac:dyDescent="0.3">
      <c r="A7" s="81"/>
      <c r="B7" s="35" t="s">
        <v>6</v>
      </c>
      <c r="C7" s="4">
        <f t="shared" ref="C7:J7" si="2">ROUND(C4*0.06,-1)</f>
        <v>51590</v>
      </c>
      <c r="D7" s="4">
        <f t="shared" si="2"/>
        <v>47780</v>
      </c>
      <c r="E7" s="4">
        <f t="shared" si="2"/>
        <v>44140</v>
      </c>
      <c r="F7" s="4">
        <f t="shared" si="2"/>
        <v>42970</v>
      </c>
      <c r="G7" s="61">
        <f t="shared" si="2"/>
        <v>41800</v>
      </c>
      <c r="H7" s="4">
        <f t="shared" si="2"/>
        <v>44140</v>
      </c>
      <c r="I7" s="4">
        <f t="shared" si="2"/>
        <v>42970</v>
      </c>
      <c r="J7" s="4">
        <f t="shared" si="2"/>
        <v>41800</v>
      </c>
      <c r="K7" s="133" t="s">
        <v>41</v>
      </c>
      <c r="L7" s="134"/>
      <c r="M7" s="134"/>
      <c r="N7" s="85"/>
    </row>
    <row r="8" spans="1:14" ht="44.1" customHeight="1" x14ac:dyDescent="0.3">
      <c r="A8" s="133" t="s">
        <v>7</v>
      </c>
      <c r="B8" s="135"/>
      <c r="C8" s="4">
        <v>180000</v>
      </c>
      <c r="D8" s="60">
        <v>180000</v>
      </c>
      <c r="E8" s="60">
        <v>180000</v>
      </c>
      <c r="F8" s="60">
        <v>180000</v>
      </c>
      <c r="G8" s="67">
        <v>180000</v>
      </c>
      <c r="H8" s="64">
        <v>180000</v>
      </c>
      <c r="I8" s="60">
        <v>180000</v>
      </c>
      <c r="J8" s="67">
        <v>180000</v>
      </c>
      <c r="K8" s="136" t="s">
        <v>46</v>
      </c>
      <c r="L8" s="151"/>
      <c r="M8" s="151"/>
      <c r="N8" s="152"/>
    </row>
    <row r="9" spans="1:14" ht="20.45" customHeight="1" x14ac:dyDescent="0.3">
      <c r="A9" s="120" t="s">
        <v>24</v>
      </c>
      <c r="B9" s="21" t="s">
        <v>5</v>
      </c>
      <c r="C9" s="22">
        <f t="shared" ref="C9:D9" si="3">C12-C5-C8</f>
        <v>491760</v>
      </c>
      <c r="D9" s="23">
        <f t="shared" si="3"/>
        <v>470400</v>
      </c>
      <c r="E9" s="23">
        <f>E12-E5-E8</f>
        <v>448510</v>
      </c>
      <c r="F9" s="23">
        <f t="shared" ref="F9:G9" si="4">F12-F5-F8</f>
        <v>451430</v>
      </c>
      <c r="G9" s="24">
        <f t="shared" si="4"/>
        <v>454360</v>
      </c>
      <c r="H9" s="121">
        <f>G17*16+3500*3*16+1500*16</f>
        <v>976640</v>
      </c>
      <c r="I9" s="122">
        <f>I17*16+3500*3*16+1500*16</f>
        <v>955840</v>
      </c>
      <c r="J9" s="123">
        <f>K17*16+3500*3*16+1500*16</f>
        <v>935040</v>
      </c>
      <c r="K9" s="124" t="s">
        <v>34</v>
      </c>
      <c r="L9" s="125"/>
      <c r="M9" s="125"/>
      <c r="N9" s="126"/>
    </row>
    <row r="10" spans="1:14" ht="34.5" customHeight="1" x14ac:dyDescent="0.3">
      <c r="A10" s="120"/>
      <c r="B10" s="40" t="s">
        <v>6</v>
      </c>
      <c r="C10" s="22">
        <f>C13-C6-C8</f>
        <v>371860</v>
      </c>
      <c r="D10" s="23">
        <f>D13-D6-D8</f>
        <v>359040</v>
      </c>
      <c r="E10" s="23">
        <f>E13-E6-E8</f>
        <v>345910</v>
      </c>
      <c r="F10" s="23">
        <f>F13-F6-F8</f>
        <v>347660</v>
      </c>
      <c r="G10" s="24">
        <f>G13-G6-G8</f>
        <v>349420</v>
      </c>
      <c r="H10" s="121"/>
      <c r="I10" s="122"/>
      <c r="J10" s="123"/>
      <c r="K10" s="127" t="s">
        <v>29</v>
      </c>
      <c r="L10" s="128"/>
      <c r="M10" s="128"/>
      <c r="N10" s="129"/>
    </row>
    <row r="11" spans="1:14" ht="34.5" customHeight="1" x14ac:dyDescent="0.3">
      <c r="A11" s="120"/>
      <c r="B11" s="40" t="s">
        <v>6</v>
      </c>
      <c r="C11" s="22">
        <f>C14-C7-C8</f>
        <v>311900</v>
      </c>
      <c r="D11" s="23">
        <f t="shared" ref="D11:G11" si="5">D14-D7-D8</f>
        <v>303360</v>
      </c>
      <c r="E11" s="23">
        <f t="shared" si="5"/>
        <v>294600</v>
      </c>
      <c r="F11" s="23">
        <f t="shared" si="5"/>
        <v>295770</v>
      </c>
      <c r="G11" s="24">
        <f t="shared" si="5"/>
        <v>296940</v>
      </c>
      <c r="H11" s="121"/>
      <c r="I11" s="122"/>
      <c r="J11" s="123"/>
      <c r="K11" s="130"/>
      <c r="L11" s="131"/>
      <c r="M11" s="131"/>
      <c r="N11" s="132"/>
    </row>
    <row r="12" spans="1:14" ht="20.45" customHeight="1" x14ac:dyDescent="0.3">
      <c r="A12" s="89" t="s">
        <v>25</v>
      </c>
      <c r="B12" s="6" t="s">
        <v>5</v>
      </c>
      <c r="C12" s="7">
        <v>800730</v>
      </c>
      <c r="D12" s="8">
        <v>769850</v>
      </c>
      <c r="E12" s="8">
        <v>738850</v>
      </c>
      <c r="F12" s="8">
        <v>738850</v>
      </c>
      <c r="G12" s="15">
        <v>738850</v>
      </c>
      <c r="H12" s="26">
        <f>H5+H8+H9</f>
        <v>1266980</v>
      </c>
      <c r="I12" s="27">
        <f t="shared" ref="I12:J12" si="6">I5+I8+I9</f>
        <v>1243260</v>
      </c>
      <c r="J12" s="28">
        <f t="shared" si="6"/>
        <v>1219530</v>
      </c>
      <c r="K12" s="103" t="s">
        <v>30</v>
      </c>
      <c r="L12" s="104"/>
      <c r="M12" s="104"/>
      <c r="N12" s="105"/>
    </row>
    <row r="13" spans="1:14" ht="34.5" customHeight="1" x14ac:dyDescent="0.3">
      <c r="A13" s="90"/>
      <c r="B13" s="41" t="s">
        <v>6</v>
      </c>
      <c r="C13" s="33">
        <v>629240</v>
      </c>
      <c r="D13" s="34">
        <v>610710</v>
      </c>
      <c r="E13" s="34">
        <v>592110</v>
      </c>
      <c r="F13" s="34">
        <v>592110</v>
      </c>
      <c r="G13" s="36">
        <v>592110</v>
      </c>
      <c r="H13" s="37">
        <f>H6+H8+H9</f>
        <v>1222840</v>
      </c>
      <c r="I13" s="38">
        <f>I6+I8+I9</f>
        <v>1200290</v>
      </c>
      <c r="J13" s="39">
        <f>J6+J8+J9</f>
        <v>1177730</v>
      </c>
      <c r="K13" s="106"/>
      <c r="L13" s="107"/>
      <c r="M13" s="107"/>
      <c r="N13" s="108"/>
    </row>
    <row r="14" spans="1:14" ht="34.5" customHeight="1" thickBot="1" x14ac:dyDescent="0.35">
      <c r="A14" s="91"/>
      <c r="B14" s="42" t="s">
        <v>6</v>
      </c>
      <c r="C14" s="10">
        <v>543490</v>
      </c>
      <c r="D14" s="62">
        <v>531140</v>
      </c>
      <c r="E14" s="62">
        <v>518740</v>
      </c>
      <c r="F14" s="62">
        <v>518740</v>
      </c>
      <c r="G14" s="16">
        <v>518740</v>
      </c>
      <c r="H14" s="29">
        <f>H7+H8+H9</f>
        <v>1200780</v>
      </c>
      <c r="I14" s="30">
        <f t="shared" ref="I14:J14" si="7">I7+I8+I9</f>
        <v>1178810</v>
      </c>
      <c r="J14" s="31">
        <f t="shared" si="7"/>
        <v>1156840</v>
      </c>
      <c r="K14" s="109"/>
      <c r="L14" s="110"/>
      <c r="M14" s="110"/>
      <c r="N14" s="111"/>
    </row>
    <row r="15" spans="1:14" ht="15.95" customHeight="1" thickBot="1" x14ac:dyDescent="0.35"/>
    <row r="16" spans="1:14" ht="18" customHeight="1" x14ac:dyDescent="0.3">
      <c r="A16" s="98" t="s">
        <v>32</v>
      </c>
      <c r="B16" s="112"/>
      <c r="C16" s="114" t="s">
        <v>0</v>
      </c>
      <c r="D16" s="115"/>
      <c r="E16" s="115" t="s">
        <v>1</v>
      </c>
      <c r="F16" s="115"/>
      <c r="G16" s="115" t="s">
        <v>2</v>
      </c>
      <c r="H16" s="115"/>
      <c r="I16" s="115" t="s">
        <v>20</v>
      </c>
      <c r="J16" s="115"/>
      <c r="K16" s="115" t="s">
        <v>21</v>
      </c>
      <c r="L16" s="115"/>
      <c r="M16" s="115" t="s">
        <v>9</v>
      </c>
      <c r="N16" s="116"/>
    </row>
    <row r="17" spans="1:14" ht="18" customHeight="1" thickBot="1" x14ac:dyDescent="0.35">
      <c r="A17" s="100"/>
      <c r="B17" s="113"/>
      <c r="C17" s="117">
        <v>57320</v>
      </c>
      <c r="D17" s="118"/>
      <c r="E17" s="118">
        <v>53090</v>
      </c>
      <c r="F17" s="118"/>
      <c r="G17" s="118">
        <v>49040</v>
      </c>
      <c r="H17" s="118"/>
      <c r="I17" s="118">
        <v>47740</v>
      </c>
      <c r="J17" s="118"/>
      <c r="K17" s="118">
        <v>46440</v>
      </c>
      <c r="L17" s="118"/>
      <c r="M17" s="118">
        <v>55000</v>
      </c>
      <c r="N17" s="119"/>
    </row>
    <row r="18" spans="1:14" ht="15.95" customHeight="1" x14ac:dyDescent="0.3"/>
    <row r="19" spans="1:14" ht="21" customHeight="1" x14ac:dyDescent="0.3">
      <c r="A19" s="102" t="s">
        <v>44</v>
      </c>
      <c r="B19" s="102"/>
      <c r="C19" s="102"/>
    </row>
  </sheetData>
  <mergeCells count="34">
    <mergeCell ref="A19:C19"/>
    <mergeCell ref="A12:A14"/>
    <mergeCell ref="K12:N14"/>
    <mergeCell ref="A16:B17"/>
    <mergeCell ref="C16:D16"/>
    <mergeCell ref="E16:F16"/>
    <mergeCell ref="G16:H16"/>
    <mergeCell ref="I16:J16"/>
    <mergeCell ref="K16:L16"/>
    <mergeCell ref="M16:N16"/>
    <mergeCell ref="C17:D17"/>
    <mergeCell ref="E17:F17"/>
    <mergeCell ref="G17:H17"/>
    <mergeCell ref="I17:J17"/>
    <mergeCell ref="K17:L17"/>
    <mergeCell ref="M17:N17"/>
    <mergeCell ref="A9:A11"/>
    <mergeCell ref="H9:H11"/>
    <mergeCell ref="I9:I11"/>
    <mergeCell ref="J9:J11"/>
    <mergeCell ref="K9:N9"/>
    <mergeCell ref="K10:N11"/>
    <mergeCell ref="A5:A7"/>
    <mergeCell ref="K5:N5"/>
    <mergeCell ref="K6:N6"/>
    <mergeCell ref="K7:N7"/>
    <mergeCell ref="A8:B8"/>
    <mergeCell ref="K8:N8"/>
    <mergeCell ref="A1:N1"/>
    <mergeCell ref="K2:N2"/>
    <mergeCell ref="A3:B3"/>
    <mergeCell ref="K3:N3"/>
    <mergeCell ref="A4:B4"/>
    <mergeCell ref="K4:N4"/>
  </mergeCells>
  <phoneticPr fontId="2" type="noConversion"/>
  <pageMargins left="0.51181102362204722" right="0.35433070866141736" top="0.19685039370078741" bottom="0.39370078740157483" header="0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시설30 (식사비500+간식비500)</vt:lpstr>
      <vt:lpstr>단기30 (식사비500+간식비500)</vt:lpstr>
      <vt:lpstr>시설31 (식사비500+간식비500)</vt:lpstr>
      <vt:lpstr>단기31 (식사비500+간식비500)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2020-01-06T01:35:24Z</cp:lastPrinted>
  <dcterms:created xsi:type="dcterms:W3CDTF">2015-12-14T02:22:45Z</dcterms:created>
  <dcterms:modified xsi:type="dcterms:W3CDTF">2020-08-18T01:58:49Z</dcterms:modified>
</cp:coreProperties>
</file>