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120" yWindow="0" windowWidth="16620" windowHeight="15600"/>
  </bookViews>
  <sheets>
    <sheet name="2021 (2)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7" i="1"/>
  <c r="H38"/>
  <c r="H39"/>
  <c r="H40"/>
  <c r="H41"/>
  <c r="H36"/>
  <c r="G37"/>
  <c r="G38"/>
  <c r="G39"/>
  <c r="G40"/>
  <c r="G41"/>
  <c r="G36"/>
  <c r="F37"/>
  <c r="F38"/>
  <c r="F39"/>
  <c r="F40"/>
  <c r="F41"/>
  <c r="F36"/>
  <c r="I37"/>
  <c r="I38"/>
  <c r="I39"/>
  <c r="I40"/>
  <c r="I41"/>
  <c r="I36"/>
  <c r="G21" l="1"/>
  <c r="K15"/>
  <c r="I15"/>
  <c r="G15"/>
  <c r="E15"/>
  <c r="C15"/>
  <c r="D31" l="1"/>
  <c r="D30"/>
  <c r="D29"/>
  <c r="D27"/>
  <c r="G26"/>
  <c r="H26" s="1"/>
  <c r="F26"/>
  <c r="D26"/>
  <c r="G25"/>
  <c r="H25" s="1"/>
  <c r="F25"/>
  <c r="D25"/>
  <c r="K24"/>
  <c r="L24" s="1"/>
  <c r="G24"/>
  <c r="H24" s="1"/>
  <c r="F24"/>
  <c r="D24"/>
  <c r="K23"/>
  <c r="L23" s="1"/>
  <c r="G23"/>
  <c r="H23" s="1"/>
  <c r="F23"/>
  <c r="D23"/>
  <c r="K22"/>
  <c r="L22" s="1"/>
  <c r="G22"/>
  <c r="H22" s="1"/>
  <c r="F22"/>
  <c r="D22"/>
  <c r="K21"/>
  <c r="L21" s="1"/>
  <c r="H21"/>
  <c r="F21"/>
  <c r="D21"/>
  <c r="K20"/>
  <c r="L20" s="1"/>
  <c r="G20"/>
  <c r="H20" s="1"/>
  <c r="F20"/>
  <c r="D20"/>
  <c r="K19"/>
  <c r="L19" s="1"/>
  <c r="G19"/>
  <c r="H19" s="1"/>
  <c r="F19"/>
  <c r="D19"/>
  <c r="K14"/>
  <c r="I14"/>
  <c r="G14"/>
  <c r="E14"/>
  <c r="C14"/>
  <c r="L13"/>
  <c r="J13"/>
  <c r="H13"/>
  <c r="F13"/>
  <c r="D13"/>
  <c r="L12"/>
  <c r="J12"/>
  <c r="H12"/>
  <c r="F12"/>
  <c r="D12"/>
  <c r="L11"/>
  <c r="J11"/>
  <c r="H11"/>
  <c r="F11"/>
  <c r="D11"/>
  <c r="L10"/>
  <c r="J10"/>
  <c r="H10"/>
  <c r="F10"/>
  <c r="D10"/>
  <c r="L9"/>
  <c r="J9"/>
  <c r="H9"/>
  <c r="F9"/>
  <c r="D9"/>
  <c r="L7"/>
  <c r="J7"/>
  <c r="H7"/>
  <c r="F7"/>
  <c r="D7"/>
  <c r="D15" l="1"/>
  <c r="C36"/>
  <c r="L15"/>
  <c r="C40"/>
  <c r="F15"/>
  <c r="C37"/>
  <c r="J15"/>
  <c r="C39"/>
  <c r="H15"/>
  <c r="C38"/>
  <c r="D14"/>
  <c r="F14"/>
  <c r="H14"/>
  <c r="J14"/>
  <c r="L14"/>
</calcChain>
</file>

<file path=xl/sharedStrings.xml><?xml version="1.0" encoding="utf-8"?>
<sst xmlns="http://schemas.openxmlformats.org/spreadsheetml/2006/main" count="87" uniqueCount="66">
  <si>
    <t>1. 재가급여</t>
    <phoneticPr fontId="7" type="noConversion"/>
  </si>
  <si>
    <t>구분</t>
  </si>
  <si>
    <t>1등급</t>
  </si>
  <si>
    <t>2등급</t>
  </si>
  <si>
    <t>3등급</t>
  </si>
  <si>
    <t>4등급</t>
  </si>
  <si>
    <t>5등급</t>
  </si>
  <si>
    <t>수가</t>
  </si>
  <si>
    <t>15%</t>
  </si>
  <si>
    <t>단기보호(1일)</t>
    <phoneticPr fontId="4" type="noConversion"/>
  </si>
  <si>
    <t>주ㆍ야간보호</t>
  </si>
  <si>
    <t>6시간~</t>
    <phoneticPr fontId="4" type="noConversion"/>
  </si>
  <si>
    <t>8시간~</t>
  </si>
  <si>
    <t>10시간~</t>
  </si>
  <si>
    <t xml:space="preserve">12시간 ~ </t>
  </si>
  <si>
    <t>월 20일 기준</t>
  </si>
  <si>
    <t>월 25일 기준(토 4)</t>
  </si>
  <si>
    <t>시간</t>
  </si>
  <si>
    <t>야간,토요일
18시~22시</t>
    <phoneticPr fontId="4" type="noConversion"/>
  </si>
  <si>
    <t>심야, 휴일
22시~06시</t>
  </si>
  <si>
    <t>월 이용액 예시</t>
  </si>
  <si>
    <t>월이용 한도액</t>
  </si>
  <si>
    <t>본인부담금</t>
  </si>
  <si>
    <t>20일가준</t>
  </si>
  <si>
    <t>등급</t>
  </si>
  <si>
    <t>총액</t>
  </si>
  <si>
    <t>(15%)</t>
  </si>
  <si>
    <t>방문
요양</t>
  </si>
  <si>
    <t>30분</t>
  </si>
  <si>
    <t>60분</t>
  </si>
  <si>
    <t>90분</t>
  </si>
  <si>
    <t>120분</t>
  </si>
  <si>
    <t>150분</t>
  </si>
  <si>
    <t>180분</t>
  </si>
  <si>
    <t>인지지원</t>
    <phoneticPr fontId="4" type="noConversion"/>
  </si>
  <si>
    <t>210분</t>
  </si>
  <si>
    <t>240분</t>
  </si>
  <si>
    <t>종일</t>
    <phoneticPr fontId="7" type="noConversion"/>
  </si>
  <si>
    <t>*** 12시간 이상 24시간 미만</t>
    <phoneticPr fontId="7" type="noConversion"/>
  </si>
  <si>
    <t>방문
목욕</t>
  </si>
  <si>
    <t>차량이용</t>
  </si>
  <si>
    <t xml:space="preserve">      ▶ 등급과 상관없이 1회 방문당 수가산정                           </t>
  </si>
  <si>
    <t>차량이용 
가정내</t>
    <phoneticPr fontId="4" type="noConversion"/>
  </si>
  <si>
    <t>차량미이용</t>
  </si>
  <si>
    <t>3시간 ~</t>
    <phoneticPr fontId="4" type="noConversion"/>
  </si>
  <si>
    <t>가족케어</t>
    <phoneticPr fontId="3" type="noConversion"/>
  </si>
  <si>
    <t>31일적용</t>
    <phoneticPr fontId="3" type="noConversion"/>
  </si>
  <si>
    <t>2021년 재가급여 비용수가 기준표</t>
    <phoneticPr fontId="4" type="noConversion"/>
  </si>
  <si>
    <t>이용가능 
횟수(180분)</t>
    <phoneticPr fontId="4" type="noConversion"/>
  </si>
  <si>
    <t>등급</t>
    <phoneticPr fontId="3" type="noConversion"/>
  </si>
  <si>
    <t>서비스시간</t>
    <phoneticPr fontId="3" type="noConversion"/>
  </si>
  <si>
    <t>식비</t>
    <phoneticPr fontId="3" type="noConversion"/>
  </si>
  <si>
    <t>간식비</t>
    <phoneticPr fontId="3" type="noConversion"/>
  </si>
  <si>
    <t>15%일반</t>
    <phoneticPr fontId="3" type="noConversion"/>
  </si>
  <si>
    <t>60%경감</t>
    <phoneticPr fontId="3" type="noConversion"/>
  </si>
  <si>
    <t>40%경감</t>
    <phoneticPr fontId="3" type="noConversion"/>
  </si>
  <si>
    <t>1등급</t>
    <phoneticPr fontId="3" type="noConversion"/>
  </si>
  <si>
    <t>2등급</t>
    <phoneticPr fontId="3" type="noConversion"/>
  </si>
  <si>
    <t>인지</t>
    <phoneticPr fontId="3" type="noConversion"/>
  </si>
  <si>
    <t>2. 주간보호 비급여(식비) 포함 금액(1일1식+간식), 월25일 이용</t>
    <phoneticPr fontId="3" type="noConversion"/>
  </si>
  <si>
    <t>본인부담금</t>
    <phoneticPr fontId="3" type="noConversion"/>
  </si>
  <si>
    <t>기초수급</t>
    <phoneticPr fontId="3" type="noConversion"/>
  </si>
  <si>
    <t>총액(본인부담+식비)</t>
    <phoneticPr fontId="3" type="noConversion"/>
  </si>
  <si>
    <t>비  고</t>
    <phoneticPr fontId="3" type="noConversion"/>
  </si>
  <si>
    <t>8시간~ 12일 이용가능</t>
    <phoneticPr fontId="3" type="noConversion"/>
  </si>
  <si>
    <t>* 저녁식사 이용시
식사비 추가산정 함
* 공휴일 이용시 할증 적용됨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</si>
</sst>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5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2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8"/>
      <name val="맑은 고딕"/>
      <family val="3"/>
      <charset val="129"/>
    </font>
    <font>
      <b/>
      <sz val="9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8"/>
      <color rgb="FF000000"/>
      <name val="굴림체"/>
      <family val="3"/>
      <charset val="129"/>
    </font>
    <font>
      <b/>
      <sz val="8"/>
      <color rgb="FF000000"/>
      <name val="굴림체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FC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>
      <alignment vertical="center"/>
    </xf>
    <xf numFmtId="0" fontId="1" fillId="0" borderId="0">
      <alignment vertical="center"/>
    </xf>
  </cellStyleXfs>
  <cellXfs count="163">
    <xf numFmtId="0" fontId="0" fillId="0" borderId="0" xfId="0">
      <alignment vertical="center"/>
    </xf>
    <xf numFmtId="176" fontId="6" fillId="0" borderId="0" xfId="2" applyNumberFormat="1" applyFont="1" applyAlignment="1">
      <alignment horizontal="left" vertical="center"/>
    </xf>
    <xf numFmtId="176" fontId="9" fillId="2" borderId="8" xfId="2" applyNumberFormat="1" applyFont="1" applyFill="1" applyBorder="1" applyAlignment="1">
      <alignment horizontal="center" vertical="center"/>
    </xf>
    <xf numFmtId="49" fontId="9" fillId="2" borderId="9" xfId="2" applyNumberFormat="1" applyFont="1" applyFill="1" applyBorder="1" applyAlignment="1">
      <alignment horizontal="center" vertical="center"/>
    </xf>
    <xf numFmtId="176" fontId="9" fillId="2" borderId="10" xfId="2" applyNumberFormat="1" applyFont="1" applyFill="1" applyBorder="1" applyAlignment="1">
      <alignment horizontal="center" vertical="center"/>
    </xf>
    <xf numFmtId="49" fontId="9" fillId="2" borderId="11" xfId="2" applyNumberFormat="1" applyFont="1" applyFill="1" applyBorder="1" applyAlignment="1">
      <alignment horizontal="center" vertical="center"/>
    </xf>
    <xf numFmtId="49" fontId="9" fillId="2" borderId="12" xfId="2" applyNumberFormat="1" applyFont="1" applyFill="1" applyBorder="1" applyAlignment="1">
      <alignment horizontal="center" vertical="center"/>
    </xf>
    <xf numFmtId="176" fontId="10" fillId="0" borderId="15" xfId="2" applyNumberFormat="1" applyFont="1" applyBorder="1" applyAlignment="1">
      <alignment horizontal="right" vertical="center"/>
    </xf>
    <xf numFmtId="176" fontId="10" fillId="0" borderId="16" xfId="2" applyNumberFormat="1" applyFont="1" applyBorder="1" applyAlignment="1">
      <alignment horizontal="right" vertical="center"/>
    </xf>
    <xf numFmtId="176" fontId="10" fillId="0" borderId="17" xfId="2" applyNumberFormat="1" applyFont="1" applyBorder="1" applyAlignment="1">
      <alignment horizontal="right" vertical="center"/>
    </xf>
    <xf numFmtId="176" fontId="10" fillId="0" borderId="13" xfId="2" applyNumberFormat="1" applyFont="1" applyBorder="1" applyAlignment="1">
      <alignment horizontal="right" vertical="center"/>
    </xf>
    <xf numFmtId="176" fontId="10" fillId="0" borderId="0" xfId="2" applyNumberFormat="1" applyFont="1" applyAlignment="1">
      <alignment horizontal="center" vertical="center"/>
    </xf>
    <xf numFmtId="176" fontId="11" fillId="0" borderId="0" xfId="2" applyNumberFormat="1" applyFont="1" applyAlignment="1">
      <alignment horizontal="right" vertical="center"/>
    </xf>
    <xf numFmtId="176" fontId="10" fillId="2" borderId="19" xfId="2" applyNumberFormat="1" applyFont="1" applyFill="1" applyBorder="1" applyAlignment="1">
      <alignment horizontal="center" vertical="center" wrapText="1"/>
    </xf>
    <xf numFmtId="176" fontId="10" fillId="0" borderId="20" xfId="2" applyNumberFormat="1" applyFont="1" applyBorder="1" applyAlignment="1">
      <alignment horizontal="right" vertical="center"/>
    </xf>
    <xf numFmtId="176" fontId="10" fillId="0" borderId="21" xfId="2" applyNumberFormat="1" applyFont="1" applyBorder="1" applyAlignment="1">
      <alignment horizontal="right" vertical="center"/>
    </xf>
    <xf numFmtId="176" fontId="10" fillId="2" borderId="23" xfId="2" applyNumberFormat="1" applyFont="1" applyFill="1" applyBorder="1" applyAlignment="1">
      <alignment horizontal="center" vertical="center"/>
    </xf>
    <xf numFmtId="176" fontId="10" fillId="0" borderId="24" xfId="2" applyNumberFormat="1" applyFont="1" applyBorder="1" applyAlignment="1">
      <alignment horizontal="right" vertical="center"/>
    </xf>
    <xf numFmtId="176" fontId="10" fillId="0" borderId="25" xfId="2" applyNumberFormat="1" applyFont="1" applyBorder="1" applyAlignment="1">
      <alignment horizontal="right" vertical="center"/>
    </xf>
    <xf numFmtId="176" fontId="10" fillId="2" borderId="29" xfId="2" applyNumberFormat="1" applyFont="1" applyFill="1" applyBorder="1" applyAlignment="1">
      <alignment horizontal="center" vertical="center"/>
    </xf>
    <xf numFmtId="176" fontId="10" fillId="0" borderId="30" xfId="2" applyNumberFormat="1" applyFont="1" applyBorder="1" applyAlignment="1">
      <alignment horizontal="right" vertical="center"/>
    </xf>
    <xf numFmtId="176" fontId="10" fillId="0" borderId="31" xfId="2" applyNumberFormat="1" applyFont="1" applyBorder="1" applyAlignment="1">
      <alignment horizontal="right" vertical="center"/>
    </xf>
    <xf numFmtId="176" fontId="10" fillId="0" borderId="0" xfId="2" applyNumberFormat="1" applyFont="1" applyAlignment="1">
      <alignment horizontal="center" vertical="center" wrapText="1"/>
    </xf>
    <xf numFmtId="176" fontId="10" fillId="0" borderId="0" xfId="2" applyNumberFormat="1" applyFont="1" applyAlignment="1">
      <alignment horizontal="right" vertical="center"/>
    </xf>
    <xf numFmtId="0" fontId="12" fillId="0" borderId="0" xfId="0" applyFont="1">
      <alignment vertical="center"/>
    </xf>
    <xf numFmtId="176" fontId="10" fillId="4" borderId="21" xfId="2" applyNumberFormat="1" applyFont="1" applyFill="1" applyBorder="1" applyAlignment="1">
      <alignment horizontal="center" vertical="center"/>
    </xf>
    <xf numFmtId="176" fontId="10" fillId="4" borderId="30" xfId="2" applyNumberFormat="1" applyFont="1" applyFill="1" applyBorder="1" applyAlignment="1">
      <alignment horizontal="center" vertical="center"/>
    </xf>
    <xf numFmtId="176" fontId="10" fillId="4" borderId="44" xfId="2" applyNumberFormat="1" applyFont="1" applyFill="1" applyBorder="1" applyAlignment="1">
      <alignment horizontal="right" vertical="center"/>
    </xf>
    <xf numFmtId="176" fontId="10" fillId="4" borderId="45" xfId="2" applyNumberFormat="1" applyFont="1" applyFill="1" applyBorder="1" applyAlignment="1">
      <alignment horizontal="center" vertical="center"/>
    </xf>
    <xf numFmtId="176" fontId="10" fillId="4" borderId="31" xfId="2" applyNumberFormat="1" applyFont="1" applyFill="1" applyBorder="1" applyAlignment="1">
      <alignment horizontal="center" vertical="center"/>
    </xf>
    <xf numFmtId="49" fontId="10" fillId="4" borderId="31" xfId="2" applyNumberFormat="1" applyFont="1" applyFill="1" applyBorder="1" applyAlignment="1">
      <alignment horizontal="center" vertical="center" wrapText="1"/>
    </xf>
    <xf numFmtId="176" fontId="10" fillId="2" borderId="47" xfId="2" applyNumberFormat="1" applyFont="1" applyFill="1" applyBorder="1" applyAlignment="1">
      <alignment horizontal="center" vertical="center"/>
    </xf>
    <xf numFmtId="41" fontId="13" fillId="5" borderId="48" xfId="2" applyNumberFormat="1" applyFont="1" applyFill="1" applyBorder="1" applyAlignment="1">
      <alignment horizontal="right" vertical="center"/>
    </xf>
    <xf numFmtId="41" fontId="13" fillId="0" borderId="49" xfId="2" applyNumberFormat="1" applyFont="1" applyBorder="1" applyAlignment="1">
      <alignment horizontal="right" vertical="center"/>
    </xf>
    <xf numFmtId="41" fontId="13" fillId="5" borderId="50" xfId="2" applyNumberFormat="1" applyFont="1" applyFill="1" applyBorder="1" applyAlignment="1">
      <alignment horizontal="right" vertical="center"/>
    </xf>
    <xf numFmtId="41" fontId="13" fillId="0" borderId="51" xfId="2" applyNumberFormat="1" applyFont="1" applyBorder="1" applyAlignment="1">
      <alignment horizontal="right" vertical="center"/>
    </xf>
    <xf numFmtId="41" fontId="13" fillId="4" borderId="48" xfId="2" applyNumberFormat="1" applyFont="1" applyFill="1" applyBorder="1" applyAlignment="1">
      <alignment horizontal="right" vertical="center"/>
    </xf>
    <xf numFmtId="41" fontId="13" fillId="0" borderId="52" xfId="2" applyNumberFormat="1" applyFont="1" applyBorder="1" applyAlignment="1">
      <alignment horizontal="right" vertical="center"/>
    </xf>
    <xf numFmtId="41" fontId="13" fillId="0" borderId="53" xfId="2" applyNumberFormat="1" applyFont="1" applyBorder="1" applyAlignment="1">
      <alignment horizontal="center" vertical="center"/>
    </xf>
    <xf numFmtId="41" fontId="13" fillId="0" borderId="50" xfId="0" applyNumberFormat="1" applyFont="1" applyBorder="1">
      <alignment vertical="center"/>
    </xf>
    <xf numFmtId="41" fontId="13" fillId="0" borderId="49" xfId="1" applyFont="1" applyBorder="1">
      <alignment vertical="center"/>
    </xf>
    <xf numFmtId="176" fontId="10" fillId="2" borderId="22" xfId="2" applyNumberFormat="1" applyFont="1" applyFill="1" applyBorder="1" applyAlignment="1">
      <alignment horizontal="center" vertical="center"/>
    </xf>
    <xf numFmtId="41" fontId="13" fillId="5" borderId="24" xfId="2" applyNumberFormat="1" applyFont="1" applyFill="1" applyBorder="1" applyAlignment="1">
      <alignment horizontal="right" vertical="center"/>
    </xf>
    <xf numFmtId="41" fontId="13" fillId="5" borderId="54" xfId="2" applyNumberFormat="1" applyFont="1" applyFill="1" applyBorder="1" applyAlignment="1">
      <alignment horizontal="right" vertical="center"/>
    </xf>
    <xf numFmtId="41" fontId="13" fillId="4" borderId="24" xfId="2" applyNumberFormat="1" applyFont="1" applyFill="1" applyBorder="1" applyAlignment="1">
      <alignment horizontal="right" vertical="center"/>
    </xf>
    <xf numFmtId="41" fontId="13" fillId="0" borderId="55" xfId="2" applyNumberFormat="1" applyFont="1" applyBorder="1" applyAlignment="1">
      <alignment horizontal="right" vertical="center"/>
    </xf>
    <xf numFmtId="41" fontId="13" fillId="0" borderId="56" xfId="2" applyNumberFormat="1" applyFont="1" applyBorder="1" applyAlignment="1">
      <alignment horizontal="center" vertical="center"/>
    </xf>
    <xf numFmtId="41" fontId="13" fillId="0" borderId="25" xfId="2" applyNumberFormat="1" applyFont="1" applyBorder="1" applyAlignment="1">
      <alignment horizontal="right" vertical="center"/>
    </xf>
    <xf numFmtId="41" fontId="13" fillId="0" borderId="25" xfId="1" applyFont="1" applyBorder="1">
      <alignment vertical="center"/>
    </xf>
    <xf numFmtId="41" fontId="13" fillId="0" borderId="54" xfId="2" applyNumberFormat="1" applyFont="1" applyBorder="1" applyAlignment="1">
      <alignment horizontal="right" vertical="center"/>
    </xf>
    <xf numFmtId="41" fontId="13" fillId="0" borderId="25" xfId="0" applyNumberFormat="1" applyFont="1" applyBorder="1">
      <alignment vertical="center"/>
    </xf>
    <xf numFmtId="41" fontId="13" fillId="5" borderId="56" xfId="2" applyNumberFormat="1" applyFont="1" applyFill="1" applyBorder="1" applyAlignment="1">
      <alignment horizontal="center" vertical="center"/>
    </xf>
    <xf numFmtId="41" fontId="13" fillId="0" borderId="25" xfId="2" applyNumberFormat="1" applyFont="1" applyBorder="1">
      <alignment vertical="center"/>
    </xf>
    <xf numFmtId="41" fontId="13" fillId="6" borderId="30" xfId="2" applyNumberFormat="1" applyFont="1" applyFill="1" applyBorder="1" applyAlignment="1">
      <alignment horizontal="right" vertical="center"/>
    </xf>
    <xf numFmtId="41" fontId="13" fillId="6" borderId="31" xfId="2" applyNumberFormat="1" applyFont="1" applyFill="1" applyBorder="1" applyAlignment="1">
      <alignment horizontal="right" vertical="center"/>
    </xf>
    <xf numFmtId="41" fontId="13" fillId="6" borderId="42" xfId="2" applyNumberFormat="1" applyFont="1" applyFill="1" applyBorder="1" applyAlignment="1">
      <alignment horizontal="right" vertical="center"/>
    </xf>
    <xf numFmtId="41" fontId="13" fillId="0" borderId="58" xfId="2" applyNumberFormat="1" applyFont="1" applyBorder="1" applyAlignment="1">
      <alignment horizontal="right" vertical="center"/>
    </xf>
    <xf numFmtId="41" fontId="13" fillId="6" borderId="44" xfId="2" applyNumberFormat="1" applyFont="1" applyFill="1" applyBorder="1" applyAlignment="1">
      <alignment horizontal="right" vertical="center"/>
    </xf>
    <xf numFmtId="41" fontId="13" fillId="5" borderId="45" xfId="2" applyNumberFormat="1" applyFont="1" applyFill="1" applyBorder="1" applyAlignment="1">
      <alignment horizontal="center" vertical="center"/>
    </xf>
    <xf numFmtId="41" fontId="13" fillId="0" borderId="31" xfId="2" applyNumberFormat="1" applyFont="1" applyBorder="1">
      <alignment vertical="center"/>
    </xf>
    <xf numFmtId="41" fontId="13" fillId="0" borderId="42" xfId="2" applyNumberFormat="1" applyFont="1" applyBorder="1" applyAlignment="1">
      <alignment horizontal="right" vertical="center"/>
    </xf>
    <xf numFmtId="41" fontId="13" fillId="0" borderId="31" xfId="0" applyNumberFormat="1" applyFont="1" applyBorder="1">
      <alignment vertical="center"/>
    </xf>
    <xf numFmtId="176" fontId="10" fillId="5" borderId="0" xfId="2" applyNumberFormat="1" applyFont="1" applyFill="1" applyAlignment="1">
      <alignment horizontal="center" vertical="center" wrapText="1"/>
    </xf>
    <xf numFmtId="176" fontId="10" fillId="5" borderId="0" xfId="2" applyNumberFormat="1" applyFont="1" applyFill="1" applyAlignment="1">
      <alignment horizontal="center" vertical="center"/>
    </xf>
    <xf numFmtId="176" fontId="10" fillId="5" borderId="0" xfId="2" applyNumberFormat="1" applyFont="1" applyFill="1" applyAlignment="1">
      <alignment horizontal="right" vertical="center"/>
    </xf>
    <xf numFmtId="0" fontId="10" fillId="2" borderId="36" xfId="2" applyFont="1" applyFill="1" applyBorder="1" applyAlignment="1">
      <alignment horizontal="center" vertical="center"/>
    </xf>
    <xf numFmtId="0" fontId="10" fillId="4" borderId="22" xfId="2" applyFont="1" applyFill="1" applyBorder="1" applyAlignment="1">
      <alignment horizontal="center" vertical="center" wrapText="1"/>
    </xf>
    <xf numFmtId="3" fontId="10" fillId="0" borderId="63" xfId="0" applyNumberFormat="1" applyFont="1" applyBorder="1" applyAlignment="1">
      <alignment horizontal="right" vertical="center" wrapText="1"/>
    </xf>
    <xf numFmtId="0" fontId="10" fillId="3" borderId="28" xfId="2" applyFont="1" applyFill="1" applyBorder="1" applyAlignment="1">
      <alignment horizontal="center" vertical="center"/>
    </xf>
    <xf numFmtId="176" fontId="10" fillId="3" borderId="31" xfId="2" applyNumberFormat="1" applyFont="1" applyFill="1" applyBorder="1" applyAlignment="1">
      <alignment horizontal="right" vertical="center"/>
    </xf>
    <xf numFmtId="176" fontId="11" fillId="5" borderId="0" xfId="2" applyNumberFormat="1" applyFont="1" applyFill="1" applyAlignment="1">
      <alignment horizontal="center" vertical="center"/>
    </xf>
    <xf numFmtId="176" fontId="11" fillId="5" borderId="0" xfId="2" applyNumberFormat="1" applyFont="1" applyFill="1" applyAlignment="1">
      <alignment horizontal="right" vertical="center"/>
    </xf>
    <xf numFmtId="176" fontId="8" fillId="3" borderId="22" xfId="2" applyNumberFormat="1" applyFont="1" applyFill="1" applyBorder="1" applyAlignment="1">
      <alignment horizontal="center" vertical="center"/>
    </xf>
    <xf numFmtId="41" fontId="14" fillId="3" borderId="24" xfId="2" applyNumberFormat="1" applyFont="1" applyFill="1" applyBorder="1" applyAlignment="1">
      <alignment horizontal="right" vertical="center"/>
    </xf>
    <xf numFmtId="41" fontId="14" fillId="3" borderId="49" xfId="2" applyNumberFormat="1" applyFont="1" applyFill="1" applyBorder="1" applyAlignment="1">
      <alignment horizontal="right" vertical="center"/>
    </xf>
    <xf numFmtId="41" fontId="14" fillId="3" borderId="54" xfId="2" applyNumberFormat="1" applyFont="1" applyFill="1" applyBorder="1" applyAlignment="1">
      <alignment horizontal="right" vertical="center"/>
    </xf>
    <xf numFmtId="41" fontId="14" fillId="3" borderId="25" xfId="2" applyNumberFormat="1" applyFont="1" applyFill="1" applyBorder="1" applyAlignment="1">
      <alignment horizontal="right" vertical="center"/>
    </xf>
    <xf numFmtId="176" fontId="8" fillId="3" borderId="23" xfId="2" applyNumberFormat="1" applyFont="1" applyFill="1" applyBorder="1" applyAlignment="1">
      <alignment horizontal="center" vertical="center"/>
    </xf>
    <xf numFmtId="176" fontId="8" fillId="3" borderId="24" xfId="2" applyNumberFormat="1" applyFont="1" applyFill="1" applyBorder="1" applyAlignment="1">
      <alignment horizontal="right" vertical="center"/>
    </xf>
    <xf numFmtId="176" fontId="8" fillId="3" borderId="25" xfId="2" applyNumberFormat="1" applyFont="1" applyFill="1" applyBorder="1" applyAlignment="1">
      <alignment horizontal="right" vertical="center"/>
    </xf>
    <xf numFmtId="3" fontId="10" fillId="3" borderId="66" xfId="0" applyNumberFormat="1" applyFont="1" applyFill="1" applyBorder="1" applyAlignment="1">
      <alignment horizontal="center" vertical="center" wrapText="1"/>
    </xf>
    <xf numFmtId="176" fontId="13" fillId="2" borderId="29" xfId="2" applyNumberFormat="1" applyFont="1" applyFill="1" applyBorder="1" applyAlignment="1">
      <alignment horizontal="right" vertical="center"/>
    </xf>
    <xf numFmtId="41" fontId="13" fillId="3" borderId="24" xfId="2" applyNumberFormat="1" applyFont="1" applyFill="1" applyBorder="1" applyAlignment="1">
      <alignment horizontal="right" vertical="center"/>
    </xf>
    <xf numFmtId="41" fontId="13" fillId="3" borderId="55" xfId="2" applyNumberFormat="1" applyFont="1" applyFill="1" applyBorder="1" applyAlignment="1">
      <alignment horizontal="right" vertical="center"/>
    </xf>
    <xf numFmtId="41" fontId="14" fillId="3" borderId="51" xfId="2" applyNumberFormat="1" applyFont="1" applyFill="1" applyBorder="1" applyAlignment="1">
      <alignment horizontal="right" vertical="center"/>
    </xf>
    <xf numFmtId="41" fontId="14" fillId="3" borderId="55" xfId="2" applyNumberFormat="1" applyFont="1" applyFill="1" applyBorder="1" applyAlignment="1">
      <alignment horizontal="right" vertical="center"/>
    </xf>
    <xf numFmtId="41" fontId="0" fillId="0" borderId="0" xfId="0" applyNumberFormat="1">
      <alignment vertical="center"/>
    </xf>
    <xf numFmtId="49" fontId="10" fillId="4" borderId="37" xfId="2" applyNumberFormat="1" applyFont="1" applyFill="1" applyBorder="1" applyAlignment="1">
      <alignment horizontal="center" vertical="center" wrapText="1"/>
    </xf>
    <xf numFmtId="49" fontId="10" fillId="4" borderId="42" xfId="2" applyNumberFormat="1" applyFont="1" applyFill="1" applyBorder="1" applyAlignment="1">
      <alignment horizontal="center" vertical="center" wrapText="1"/>
    </xf>
    <xf numFmtId="176" fontId="8" fillId="2" borderId="46" xfId="2" applyNumberFormat="1" applyFont="1" applyFill="1" applyBorder="1" applyAlignment="1">
      <alignment horizontal="center" vertical="center" wrapText="1"/>
    </xf>
    <xf numFmtId="176" fontId="8" fillId="2" borderId="23" xfId="2" applyNumberFormat="1" applyFont="1" applyFill="1" applyBorder="1" applyAlignment="1">
      <alignment horizontal="center" vertical="center" wrapText="1"/>
    </xf>
    <xf numFmtId="176" fontId="8" fillId="2" borderId="57" xfId="2" applyNumberFormat="1" applyFont="1" applyFill="1" applyBorder="1" applyAlignment="1">
      <alignment horizontal="center" vertical="center" wrapText="1"/>
    </xf>
    <xf numFmtId="176" fontId="8" fillId="2" borderId="29" xfId="2" applyNumberFormat="1" applyFont="1" applyFill="1" applyBorder="1" applyAlignment="1">
      <alignment horizontal="center" vertical="center" wrapText="1"/>
    </xf>
    <xf numFmtId="41" fontId="13" fillId="6" borderId="59" xfId="2" applyNumberFormat="1" applyFont="1" applyFill="1" applyBorder="1" applyAlignment="1">
      <alignment horizontal="left" vertical="center"/>
    </xf>
    <xf numFmtId="41" fontId="13" fillId="6" borderId="60" xfId="2" applyNumberFormat="1" applyFont="1" applyFill="1" applyBorder="1" applyAlignment="1">
      <alignment horizontal="left" vertical="center"/>
    </xf>
    <xf numFmtId="41" fontId="13" fillId="6" borderId="61" xfId="2" applyNumberFormat="1" applyFont="1" applyFill="1" applyBorder="1" applyAlignment="1">
      <alignment horizontal="left" vertical="center"/>
    </xf>
    <xf numFmtId="176" fontId="8" fillId="2" borderId="36" xfId="2" applyNumberFormat="1" applyFont="1" applyFill="1" applyBorder="1" applyAlignment="1">
      <alignment horizontal="center" vertical="center" wrapText="1"/>
    </xf>
    <xf numFmtId="176" fontId="8" fillId="2" borderId="27" xfId="2" applyNumberFormat="1" applyFont="1" applyFill="1" applyBorder="1" applyAlignment="1">
      <alignment horizontal="center" vertical="center" wrapText="1"/>
    </xf>
    <xf numFmtId="176" fontId="8" fillId="2" borderId="28" xfId="2" applyNumberFormat="1" applyFont="1" applyFill="1" applyBorder="1" applyAlignment="1">
      <alignment horizontal="center" vertical="center" wrapText="1"/>
    </xf>
    <xf numFmtId="176" fontId="10" fillId="5" borderId="32" xfId="2" applyNumberFormat="1" applyFont="1" applyFill="1" applyBorder="1" applyAlignment="1">
      <alignment horizontal="center" vertical="center"/>
    </xf>
    <xf numFmtId="176" fontId="10" fillId="5" borderId="62" xfId="2" applyNumberFormat="1" applyFont="1" applyFill="1" applyBorder="1" applyAlignment="1">
      <alignment horizontal="center" vertical="center"/>
    </xf>
    <xf numFmtId="176" fontId="10" fillId="5" borderId="33" xfId="2" applyNumberFormat="1" applyFont="1" applyFill="1" applyBorder="1" applyAlignment="1">
      <alignment horizontal="center" vertical="center"/>
    </xf>
    <xf numFmtId="176" fontId="10" fillId="5" borderId="64" xfId="2" applyNumberFormat="1" applyFont="1" applyFill="1" applyBorder="1" applyAlignment="1">
      <alignment horizontal="center" vertical="center"/>
    </xf>
    <xf numFmtId="176" fontId="10" fillId="5" borderId="0" xfId="2" applyNumberFormat="1" applyFont="1" applyFill="1" applyAlignment="1">
      <alignment horizontal="center" vertical="center"/>
    </xf>
    <xf numFmtId="176" fontId="10" fillId="5" borderId="65" xfId="2" applyNumberFormat="1" applyFont="1" applyFill="1" applyBorder="1" applyAlignment="1">
      <alignment horizontal="center" vertical="center"/>
    </xf>
    <xf numFmtId="176" fontId="10" fillId="5" borderId="34" xfId="2" applyNumberFormat="1" applyFont="1" applyFill="1" applyBorder="1" applyAlignment="1">
      <alignment horizontal="center" vertical="center"/>
    </xf>
    <xf numFmtId="176" fontId="10" fillId="5" borderId="67" xfId="2" applyNumberFormat="1" applyFont="1" applyFill="1" applyBorder="1" applyAlignment="1">
      <alignment horizontal="center" vertical="center"/>
    </xf>
    <xf numFmtId="176" fontId="10" fillId="5" borderId="35" xfId="2" applyNumberFormat="1" applyFont="1" applyFill="1" applyBorder="1" applyAlignment="1">
      <alignment horizontal="center" vertical="center"/>
    </xf>
    <xf numFmtId="176" fontId="6" fillId="0" borderId="0" xfId="2" applyNumberFormat="1" applyFont="1" applyAlignment="1">
      <alignment horizontal="left" vertical="center"/>
    </xf>
    <xf numFmtId="176" fontId="10" fillId="4" borderId="20" xfId="2" applyNumberFormat="1" applyFont="1" applyFill="1" applyBorder="1" applyAlignment="1">
      <alignment horizontal="center" vertical="center"/>
    </xf>
    <xf numFmtId="176" fontId="10" fillId="4" borderId="30" xfId="2" applyNumberFormat="1" applyFont="1" applyFill="1" applyBorder="1" applyAlignment="1">
      <alignment horizontal="center" vertical="center"/>
    </xf>
    <xf numFmtId="176" fontId="10" fillId="4" borderId="21" xfId="2" applyNumberFormat="1" applyFont="1" applyFill="1" applyBorder="1" applyAlignment="1">
      <alignment horizontal="center" vertical="center"/>
    </xf>
    <xf numFmtId="176" fontId="10" fillId="4" borderId="31" xfId="2" applyNumberFormat="1" applyFont="1" applyFill="1" applyBorder="1" applyAlignment="1">
      <alignment horizontal="center" vertical="center"/>
    </xf>
    <xf numFmtId="176" fontId="11" fillId="4" borderId="37" xfId="2" applyNumberFormat="1" applyFont="1" applyFill="1" applyBorder="1" applyAlignment="1">
      <alignment horizontal="center" vertical="center" wrapText="1"/>
    </xf>
    <xf numFmtId="176" fontId="11" fillId="4" borderId="42" xfId="2" applyNumberFormat="1" applyFont="1" applyFill="1" applyBorder="1" applyAlignment="1">
      <alignment horizontal="center" vertical="center"/>
    </xf>
    <xf numFmtId="176" fontId="11" fillId="4" borderId="38" xfId="2" applyNumberFormat="1" applyFont="1" applyFill="1" applyBorder="1" applyAlignment="1">
      <alignment horizontal="center" vertical="center" wrapText="1"/>
    </xf>
    <xf numFmtId="176" fontId="11" fillId="4" borderId="43" xfId="2" applyNumberFormat="1" applyFont="1" applyFill="1" applyBorder="1" applyAlignment="1">
      <alignment horizontal="center" vertical="center"/>
    </xf>
    <xf numFmtId="176" fontId="10" fillId="4" borderId="39" xfId="2" applyNumberFormat="1" applyFont="1" applyFill="1" applyBorder="1" applyAlignment="1">
      <alignment horizontal="center" vertical="center"/>
    </xf>
    <xf numFmtId="49" fontId="10" fillId="4" borderId="40" xfId="2" applyNumberFormat="1" applyFont="1" applyFill="1" applyBorder="1" applyAlignment="1">
      <alignment horizontal="center" vertical="center"/>
    </xf>
    <xf numFmtId="49" fontId="10" fillId="4" borderId="21" xfId="2" applyNumberFormat="1" applyFont="1" applyFill="1" applyBorder="1" applyAlignment="1">
      <alignment horizontal="center" vertical="center"/>
    </xf>
    <xf numFmtId="176" fontId="8" fillId="2" borderId="13" xfId="2" applyNumberFormat="1" applyFont="1" applyFill="1" applyBorder="1" applyAlignment="1">
      <alignment horizontal="center" vertical="center"/>
    </xf>
    <xf numFmtId="176" fontId="8" fillId="2" borderId="14" xfId="2" applyNumberFormat="1" applyFont="1" applyFill="1" applyBorder="1" applyAlignment="1">
      <alignment horizontal="center" vertical="center"/>
    </xf>
    <xf numFmtId="176" fontId="8" fillId="2" borderId="18" xfId="2" applyNumberFormat="1" applyFont="1" applyFill="1" applyBorder="1" applyAlignment="1">
      <alignment horizontal="center" vertical="center" wrapText="1"/>
    </xf>
    <xf numFmtId="176" fontId="8" fillId="2" borderId="22" xfId="2" applyNumberFormat="1" applyFont="1" applyFill="1" applyBorder="1" applyAlignment="1">
      <alignment horizontal="center" vertical="center" wrapText="1"/>
    </xf>
    <xf numFmtId="176" fontId="8" fillId="2" borderId="26" xfId="2" applyNumberFormat="1" applyFont="1" applyFill="1" applyBorder="1" applyAlignment="1">
      <alignment horizontal="center" vertical="center" wrapText="1"/>
    </xf>
    <xf numFmtId="176" fontId="10" fillId="2" borderId="32" xfId="2" applyNumberFormat="1" applyFont="1" applyFill="1" applyBorder="1" applyAlignment="1">
      <alignment horizontal="center" vertical="center"/>
    </xf>
    <xf numFmtId="176" fontId="10" fillId="2" borderId="33" xfId="2" applyNumberFormat="1" applyFont="1" applyFill="1" applyBorder="1" applyAlignment="1">
      <alignment horizontal="center" vertical="center"/>
    </xf>
    <xf numFmtId="176" fontId="10" fillId="2" borderId="34" xfId="2" applyNumberFormat="1" applyFont="1" applyFill="1" applyBorder="1" applyAlignment="1">
      <alignment horizontal="center" vertical="center"/>
    </xf>
    <xf numFmtId="176" fontId="10" fillId="2" borderId="35" xfId="2" applyNumberFormat="1" applyFont="1" applyFill="1" applyBorder="1" applyAlignment="1">
      <alignment horizontal="center" vertical="center"/>
    </xf>
    <xf numFmtId="176" fontId="10" fillId="4" borderId="36" xfId="2" applyNumberFormat="1" applyFont="1" applyFill="1" applyBorder="1" applyAlignment="1">
      <alignment horizontal="center" vertical="center" wrapText="1"/>
    </xf>
    <xf numFmtId="176" fontId="10" fillId="4" borderId="28" xfId="2" applyNumberFormat="1" applyFont="1" applyFill="1" applyBorder="1" applyAlignment="1">
      <alignment horizontal="center" vertical="center" wrapText="1"/>
    </xf>
    <xf numFmtId="176" fontId="10" fillId="4" borderId="18" xfId="2" applyNumberFormat="1" applyFont="1" applyFill="1" applyBorder="1" applyAlignment="1">
      <alignment horizontal="center" vertical="center" wrapText="1"/>
    </xf>
    <xf numFmtId="176" fontId="10" fillId="4" borderId="41" xfId="2" applyNumberFormat="1" applyFont="1" applyFill="1" applyBorder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176" fontId="8" fillId="2" borderId="1" xfId="2" applyNumberFormat="1" applyFont="1" applyFill="1" applyBorder="1" applyAlignment="1">
      <alignment horizontal="center" vertical="center"/>
    </xf>
    <xf numFmtId="176" fontId="8" fillId="2" borderId="2" xfId="2" applyNumberFormat="1" applyFont="1" applyFill="1" applyBorder="1" applyAlignment="1">
      <alignment horizontal="center" vertical="center"/>
    </xf>
    <xf numFmtId="176" fontId="8" fillId="2" borderId="6" xfId="2" applyNumberFormat="1" applyFont="1" applyFill="1" applyBorder="1" applyAlignment="1">
      <alignment horizontal="center" vertical="center"/>
    </xf>
    <xf numFmtId="176" fontId="8" fillId="2" borderId="7" xfId="2" applyNumberFormat="1" applyFont="1" applyFill="1" applyBorder="1" applyAlignment="1">
      <alignment horizontal="center" vertical="center"/>
    </xf>
    <xf numFmtId="176" fontId="8" fillId="2" borderId="3" xfId="2" applyNumberFormat="1" applyFont="1" applyFill="1" applyBorder="1" applyAlignment="1">
      <alignment horizontal="center" vertical="center"/>
    </xf>
    <xf numFmtId="176" fontId="8" fillId="2" borderId="4" xfId="2" applyNumberFormat="1" applyFont="1" applyFill="1" applyBorder="1" applyAlignment="1">
      <alignment horizontal="center" vertical="center"/>
    </xf>
    <xf numFmtId="176" fontId="8" fillId="2" borderId="5" xfId="2" applyNumberFormat="1" applyFont="1" applyFill="1" applyBorder="1" applyAlignment="1">
      <alignment horizontal="center" vertical="center"/>
    </xf>
    <xf numFmtId="41" fontId="10" fillId="0" borderId="70" xfId="1" applyFont="1" applyBorder="1">
      <alignment vertical="center"/>
    </xf>
    <xf numFmtId="41" fontId="8" fillId="3" borderId="70" xfId="1" applyFont="1" applyFill="1" applyBorder="1">
      <alignment vertical="center"/>
    </xf>
    <xf numFmtId="41" fontId="8" fillId="0" borderId="70" xfId="1" applyFont="1" applyBorder="1" applyAlignment="1">
      <alignment horizontal="center" vertical="center" wrapText="1"/>
    </xf>
    <xf numFmtId="41" fontId="8" fillId="0" borderId="70" xfId="1" applyFont="1" applyBorder="1" applyAlignment="1">
      <alignment horizontal="center" vertical="center"/>
    </xf>
    <xf numFmtId="41" fontId="8" fillId="0" borderId="71" xfId="1" applyFont="1" applyBorder="1" applyAlignment="1">
      <alignment horizontal="center" vertical="center"/>
    </xf>
    <xf numFmtId="41" fontId="10" fillId="0" borderId="74" xfId="1" applyFont="1" applyBorder="1">
      <alignment vertical="center"/>
    </xf>
    <xf numFmtId="41" fontId="8" fillId="3" borderId="74" xfId="1" applyFont="1" applyFill="1" applyBorder="1">
      <alignment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68" xfId="0" applyFont="1" applyFill="1" applyBorder="1" applyAlignment="1">
      <alignment horizontal="center" vertical="center"/>
    </xf>
    <xf numFmtId="176" fontId="8" fillId="7" borderId="68" xfId="2" applyNumberFormat="1" applyFont="1" applyFill="1" applyBorder="1" applyAlignment="1">
      <alignment horizontal="center" vertical="center"/>
    </xf>
    <xf numFmtId="176" fontId="8" fillId="7" borderId="69" xfId="2" applyNumberFormat="1" applyFont="1" applyFill="1" applyBorder="1" applyAlignment="1">
      <alignment horizontal="center" vertical="center"/>
    </xf>
    <xf numFmtId="0" fontId="8" fillId="7" borderId="72" xfId="0" applyFont="1" applyFill="1" applyBorder="1" applyAlignment="1">
      <alignment horizontal="center" vertical="center"/>
    </xf>
    <xf numFmtId="0" fontId="8" fillId="7" borderId="70" xfId="0" applyFont="1" applyFill="1" applyBorder="1" applyAlignment="1">
      <alignment horizontal="center" vertical="center"/>
    </xf>
    <xf numFmtId="0" fontId="8" fillId="7" borderId="70" xfId="0" applyFont="1" applyFill="1" applyBorder="1" applyAlignment="1">
      <alignment horizontal="center" vertical="center"/>
    </xf>
    <xf numFmtId="176" fontId="8" fillId="7" borderId="70" xfId="2" applyNumberFormat="1" applyFont="1" applyFill="1" applyBorder="1" applyAlignment="1">
      <alignment horizontal="center" vertical="center"/>
    </xf>
    <xf numFmtId="176" fontId="8" fillId="7" borderId="71" xfId="2" applyNumberFormat="1" applyFont="1" applyFill="1" applyBorder="1" applyAlignment="1">
      <alignment horizontal="center" vertical="center"/>
    </xf>
    <xf numFmtId="0" fontId="10" fillId="7" borderId="72" xfId="0" applyFont="1" applyFill="1" applyBorder="1" applyAlignment="1">
      <alignment horizontal="center" vertical="center"/>
    </xf>
    <xf numFmtId="0" fontId="10" fillId="7" borderId="73" xfId="0" applyFont="1" applyFill="1" applyBorder="1" applyAlignment="1">
      <alignment horizontal="center" vertical="center"/>
    </xf>
    <xf numFmtId="41" fontId="8" fillId="0" borderId="74" xfId="1" applyFont="1" applyBorder="1" applyAlignment="1">
      <alignment horizontal="center" vertical="center"/>
    </xf>
    <xf numFmtId="41" fontId="8" fillId="0" borderId="75" xfId="1" applyFont="1" applyBorder="1" applyAlignment="1">
      <alignment horizontal="center" vertical="center"/>
    </xf>
    <xf numFmtId="41" fontId="8" fillId="3" borderId="70" xfId="1" applyFont="1" applyFill="1" applyBorder="1">
      <alignment vertical="center"/>
    </xf>
    <xf numFmtId="41" fontId="8" fillId="3" borderId="74" xfId="1" applyFont="1" applyFill="1" applyBorder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1"/>
  <sheetViews>
    <sheetView tabSelected="1" zoomScale="110" zoomScaleNormal="110" workbookViewId="0">
      <selection activeCell="O20" sqref="O20"/>
    </sheetView>
  </sheetViews>
  <sheetFormatPr defaultColWidth="8.875" defaultRowHeight="16.5"/>
  <cols>
    <col min="1" max="1" width="5.375" customWidth="1"/>
    <col min="2" max="2" width="8.25" customWidth="1"/>
    <col min="3" max="3" width="8.375" customWidth="1"/>
    <col min="4" max="4" width="7.25" customWidth="1"/>
    <col min="5" max="5" width="8.125" customWidth="1"/>
    <col min="6" max="6" width="8.375" customWidth="1"/>
    <col min="7" max="7" width="9.125" customWidth="1"/>
    <col min="8" max="8" width="8.75" customWidth="1"/>
    <col min="9" max="9" width="8.5" customWidth="1"/>
    <col min="10" max="10" width="8.875" customWidth="1"/>
    <col min="11" max="11" width="8.5" customWidth="1"/>
    <col min="12" max="12" width="8.875" customWidth="1"/>
    <col min="13" max="13" width="4.75" customWidth="1"/>
    <col min="14" max="14" width="10.25" bestFit="1" customWidth="1"/>
  </cols>
  <sheetData>
    <row r="2" spans="1:12" ht="29.1" customHeight="1">
      <c r="A2" s="133" t="s">
        <v>47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ht="20.25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2" ht="9.7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>
      <c r="A5" s="134" t="s">
        <v>1</v>
      </c>
      <c r="B5" s="135"/>
      <c r="C5" s="138" t="s">
        <v>2</v>
      </c>
      <c r="D5" s="139"/>
      <c r="E5" s="138" t="s">
        <v>3</v>
      </c>
      <c r="F5" s="140"/>
      <c r="G5" s="138" t="s">
        <v>4</v>
      </c>
      <c r="H5" s="139"/>
      <c r="I5" s="138" t="s">
        <v>5</v>
      </c>
      <c r="J5" s="140"/>
      <c r="K5" s="138" t="s">
        <v>6</v>
      </c>
      <c r="L5" s="139"/>
    </row>
    <row r="6" spans="1:12" ht="17.25" thickBot="1">
      <c r="A6" s="136"/>
      <c r="B6" s="137"/>
      <c r="C6" s="2" t="s">
        <v>7</v>
      </c>
      <c r="D6" s="3" t="s">
        <v>8</v>
      </c>
      <c r="E6" s="4" t="s">
        <v>7</v>
      </c>
      <c r="F6" s="5" t="s">
        <v>8</v>
      </c>
      <c r="G6" s="2" t="s">
        <v>7</v>
      </c>
      <c r="H6" s="6" t="s">
        <v>8</v>
      </c>
      <c r="I6" s="4" t="s">
        <v>7</v>
      </c>
      <c r="J6" s="5" t="s">
        <v>8</v>
      </c>
      <c r="K6" s="2" t="s">
        <v>7</v>
      </c>
      <c r="L6" s="6" t="s">
        <v>8</v>
      </c>
    </row>
    <row r="7" spans="1:12" ht="18" thickTop="1" thickBot="1">
      <c r="A7" s="120" t="s">
        <v>9</v>
      </c>
      <c r="B7" s="121"/>
      <c r="C7" s="7">
        <v>58070</v>
      </c>
      <c r="D7" s="8">
        <f>+C7*0.15</f>
        <v>8710.5</v>
      </c>
      <c r="E7" s="9">
        <v>53780</v>
      </c>
      <c r="F7" s="8">
        <f>+E7*0.15</f>
        <v>8067</v>
      </c>
      <c r="G7" s="10">
        <v>49680</v>
      </c>
      <c r="H7" s="8">
        <f>+G7*0.15</f>
        <v>7452</v>
      </c>
      <c r="I7" s="9">
        <v>48360</v>
      </c>
      <c r="J7" s="8">
        <f>+I7*0.15</f>
        <v>7254</v>
      </c>
      <c r="K7" s="10">
        <v>47050</v>
      </c>
      <c r="L7" s="8">
        <f>+K7*0.15</f>
        <v>7057.5</v>
      </c>
    </row>
    <row r="8" spans="1:12" ht="8.25" customHeight="1" thickBot="1">
      <c r="A8" s="11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122" t="s">
        <v>10</v>
      </c>
      <c r="B9" s="13" t="s">
        <v>44</v>
      </c>
      <c r="C9" s="14">
        <v>35480</v>
      </c>
      <c r="D9" s="15">
        <f>C9*0.15</f>
        <v>5322</v>
      </c>
      <c r="E9" s="14">
        <v>32850</v>
      </c>
      <c r="F9" s="15">
        <f>E9*0.15</f>
        <v>4927.5</v>
      </c>
      <c r="G9" s="14">
        <v>30330</v>
      </c>
      <c r="H9" s="15">
        <f>G9*0.15</f>
        <v>4549.5</v>
      </c>
      <c r="I9" s="14">
        <v>28940</v>
      </c>
      <c r="J9" s="15">
        <f>I9*0.15</f>
        <v>4341</v>
      </c>
      <c r="K9" s="14">
        <v>27560</v>
      </c>
      <c r="L9" s="15">
        <f>K9*0.15</f>
        <v>4134</v>
      </c>
    </row>
    <row r="10" spans="1:12">
      <c r="A10" s="123"/>
      <c r="B10" s="16" t="s">
        <v>11</v>
      </c>
      <c r="C10" s="17">
        <v>47570</v>
      </c>
      <c r="D10" s="18">
        <f t="shared" ref="D10:D13" si="0">C10*0.15</f>
        <v>7135.5</v>
      </c>
      <c r="E10" s="17">
        <v>44060</v>
      </c>
      <c r="F10" s="18">
        <f t="shared" ref="F10:H13" si="1">E10*0.15</f>
        <v>6609</v>
      </c>
      <c r="G10" s="17">
        <v>40670</v>
      </c>
      <c r="H10" s="18">
        <f t="shared" si="1"/>
        <v>6100.5</v>
      </c>
      <c r="I10" s="17">
        <v>39290</v>
      </c>
      <c r="J10" s="18">
        <f t="shared" ref="J10:J13" si="2">I10*0.15</f>
        <v>5893.5</v>
      </c>
      <c r="K10" s="17">
        <v>37890</v>
      </c>
      <c r="L10" s="18">
        <f t="shared" ref="L10:L13" si="3">K10*0.15</f>
        <v>5683.5</v>
      </c>
    </row>
    <row r="11" spans="1:12">
      <c r="A11" s="124"/>
      <c r="B11" s="77" t="s">
        <v>12</v>
      </c>
      <c r="C11" s="78">
        <v>59160</v>
      </c>
      <c r="D11" s="79">
        <f t="shared" si="0"/>
        <v>8874</v>
      </c>
      <c r="E11" s="78">
        <v>54810</v>
      </c>
      <c r="F11" s="79">
        <f t="shared" si="1"/>
        <v>8221.5</v>
      </c>
      <c r="G11" s="78">
        <v>50600</v>
      </c>
      <c r="H11" s="79">
        <f t="shared" si="1"/>
        <v>7590</v>
      </c>
      <c r="I11" s="78">
        <v>49220</v>
      </c>
      <c r="J11" s="79">
        <f t="shared" si="2"/>
        <v>7383</v>
      </c>
      <c r="K11" s="78">
        <v>47820</v>
      </c>
      <c r="L11" s="79">
        <f t="shared" si="3"/>
        <v>7173</v>
      </c>
    </row>
    <row r="12" spans="1:12">
      <c r="A12" s="97"/>
      <c r="B12" s="16" t="s">
        <v>13</v>
      </c>
      <c r="C12" s="17">
        <v>65180</v>
      </c>
      <c r="D12" s="18">
        <f t="shared" si="0"/>
        <v>9777</v>
      </c>
      <c r="E12" s="17">
        <v>60380</v>
      </c>
      <c r="F12" s="18">
        <f t="shared" si="1"/>
        <v>9057</v>
      </c>
      <c r="G12" s="17">
        <v>55780</v>
      </c>
      <c r="H12" s="18">
        <f t="shared" si="1"/>
        <v>8367</v>
      </c>
      <c r="I12" s="17">
        <v>54370</v>
      </c>
      <c r="J12" s="18">
        <f t="shared" si="2"/>
        <v>8155.5</v>
      </c>
      <c r="K12" s="17">
        <v>52990</v>
      </c>
      <c r="L12" s="18">
        <f t="shared" si="3"/>
        <v>7948.5</v>
      </c>
    </row>
    <row r="13" spans="1:12" ht="17.25" thickBot="1">
      <c r="A13" s="98"/>
      <c r="B13" s="19" t="s">
        <v>14</v>
      </c>
      <c r="C13" s="20">
        <v>69890</v>
      </c>
      <c r="D13" s="21">
        <f t="shared" si="0"/>
        <v>10483.5</v>
      </c>
      <c r="E13" s="20">
        <v>64750</v>
      </c>
      <c r="F13" s="21">
        <f t="shared" si="1"/>
        <v>9712.5</v>
      </c>
      <c r="G13" s="20">
        <v>59810</v>
      </c>
      <c r="H13" s="21">
        <f t="shared" si="1"/>
        <v>8971.5</v>
      </c>
      <c r="I13" s="20">
        <v>58430</v>
      </c>
      <c r="J13" s="21">
        <f t="shared" si="2"/>
        <v>8764.5</v>
      </c>
      <c r="K13" s="20">
        <v>57040</v>
      </c>
      <c r="L13" s="21">
        <f t="shared" si="3"/>
        <v>8556</v>
      </c>
    </row>
    <row r="14" spans="1:12">
      <c r="A14" s="125" t="s">
        <v>15</v>
      </c>
      <c r="B14" s="126"/>
      <c r="C14" s="17">
        <f t="shared" ref="C14:L14" si="4">+C11*20</f>
        <v>1183200</v>
      </c>
      <c r="D14" s="18">
        <f t="shared" si="4"/>
        <v>177480</v>
      </c>
      <c r="E14" s="17">
        <f t="shared" si="4"/>
        <v>1096200</v>
      </c>
      <c r="F14" s="18">
        <f t="shared" si="4"/>
        <v>164430</v>
      </c>
      <c r="G14" s="17">
        <f t="shared" si="4"/>
        <v>1012000</v>
      </c>
      <c r="H14" s="18">
        <f t="shared" si="4"/>
        <v>151800</v>
      </c>
      <c r="I14" s="17">
        <f t="shared" si="4"/>
        <v>984400</v>
      </c>
      <c r="J14" s="18">
        <f t="shared" si="4"/>
        <v>147660</v>
      </c>
      <c r="K14" s="17">
        <f t="shared" si="4"/>
        <v>956400</v>
      </c>
      <c r="L14" s="18">
        <f t="shared" si="4"/>
        <v>143460</v>
      </c>
    </row>
    <row r="15" spans="1:12" ht="17.25" thickBot="1">
      <c r="A15" s="127" t="s">
        <v>16</v>
      </c>
      <c r="B15" s="128"/>
      <c r="C15" s="20">
        <f t="shared" ref="C15:L15" si="5">+C11*21+C11*4</f>
        <v>1479000</v>
      </c>
      <c r="D15" s="21">
        <f t="shared" si="5"/>
        <v>221850</v>
      </c>
      <c r="E15" s="20">
        <f t="shared" si="5"/>
        <v>1370250</v>
      </c>
      <c r="F15" s="21">
        <f t="shared" si="5"/>
        <v>205537.5</v>
      </c>
      <c r="G15" s="20">
        <f t="shared" si="5"/>
        <v>1265000</v>
      </c>
      <c r="H15" s="21">
        <f t="shared" si="5"/>
        <v>189750</v>
      </c>
      <c r="I15" s="20">
        <f t="shared" si="5"/>
        <v>1230500</v>
      </c>
      <c r="J15" s="21">
        <f t="shared" si="5"/>
        <v>184575</v>
      </c>
      <c r="K15" s="20">
        <f t="shared" si="5"/>
        <v>1195500</v>
      </c>
      <c r="L15" s="21">
        <f t="shared" si="5"/>
        <v>179325</v>
      </c>
    </row>
    <row r="16" spans="1:12" ht="8.25" customHeight="1" thickBot="1">
      <c r="A16" s="22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4"/>
    </row>
    <row r="17" spans="1:15">
      <c r="A17" s="129" t="s">
        <v>1</v>
      </c>
      <c r="B17" s="131" t="s">
        <v>17</v>
      </c>
      <c r="C17" s="109" t="s">
        <v>7</v>
      </c>
      <c r="D17" s="111" t="s">
        <v>8</v>
      </c>
      <c r="E17" s="113" t="s">
        <v>18</v>
      </c>
      <c r="F17" s="115" t="s">
        <v>19</v>
      </c>
      <c r="G17" s="109" t="s">
        <v>20</v>
      </c>
      <c r="H17" s="117"/>
      <c r="I17" s="118" t="s">
        <v>21</v>
      </c>
      <c r="J17" s="119"/>
      <c r="K17" s="87" t="s">
        <v>48</v>
      </c>
      <c r="L17" s="25" t="s">
        <v>22</v>
      </c>
    </row>
    <row r="18" spans="1:15" ht="17.25" thickBot="1">
      <c r="A18" s="130"/>
      <c r="B18" s="132"/>
      <c r="C18" s="110"/>
      <c r="D18" s="112"/>
      <c r="E18" s="114"/>
      <c r="F18" s="116"/>
      <c r="G18" s="26" t="s">
        <v>23</v>
      </c>
      <c r="H18" s="27" t="s">
        <v>8</v>
      </c>
      <c r="I18" s="28" t="s">
        <v>24</v>
      </c>
      <c r="J18" s="29" t="s">
        <v>25</v>
      </c>
      <c r="K18" s="88"/>
      <c r="L18" s="30" t="s">
        <v>26</v>
      </c>
    </row>
    <row r="19" spans="1:15">
      <c r="A19" s="89" t="s">
        <v>27</v>
      </c>
      <c r="B19" s="31" t="s">
        <v>28</v>
      </c>
      <c r="C19" s="32">
        <v>14750</v>
      </c>
      <c r="D19" s="33">
        <f>(C19*0.15)</f>
        <v>2212.5</v>
      </c>
      <c r="E19" s="34"/>
      <c r="F19" s="35">
        <f>ROUNDUP(C19*1.5,-1)</f>
        <v>22130</v>
      </c>
      <c r="G19" s="36">
        <f t="shared" ref="G19:G26" si="6">+C19*20</f>
        <v>295000</v>
      </c>
      <c r="H19" s="37">
        <f t="shared" ref="H19:H26" si="7">ROUNDDOWN((G19*0.15),-1)</f>
        <v>44250</v>
      </c>
      <c r="I19" s="38" t="s">
        <v>2</v>
      </c>
      <c r="J19" s="33">
        <v>1520700</v>
      </c>
      <c r="K19" s="39">
        <f>ROUNDDOWN($J19/$C$24,0)</f>
        <v>31</v>
      </c>
      <c r="L19" s="40">
        <f t="shared" ref="L19:L24" si="8">+K19*$C$27*0.15</f>
        <v>388414.5</v>
      </c>
      <c r="N19" s="86"/>
      <c r="O19" s="86"/>
    </row>
    <row r="20" spans="1:15">
      <c r="A20" s="90"/>
      <c r="B20" s="41" t="s">
        <v>29</v>
      </c>
      <c r="C20" s="73">
        <v>22640</v>
      </c>
      <c r="D20" s="74">
        <f t="shared" ref="D20:D25" si="9">(C20*0.15)</f>
        <v>3396</v>
      </c>
      <c r="E20" s="75" t="s">
        <v>45</v>
      </c>
      <c r="F20" s="84">
        <f t="shared" ref="F20:F26" si="10">ROUNDUP(C20*1.5,-1)</f>
        <v>33960</v>
      </c>
      <c r="G20" s="73">
        <f t="shared" si="6"/>
        <v>452800</v>
      </c>
      <c r="H20" s="85">
        <f t="shared" si="7"/>
        <v>67920</v>
      </c>
      <c r="I20" s="46" t="s">
        <v>3</v>
      </c>
      <c r="J20" s="47">
        <v>1351700</v>
      </c>
      <c r="K20" s="39">
        <f t="shared" ref="K20:K24" si="11">ROUNDDOWN($J20/$C$24,0)</f>
        <v>28</v>
      </c>
      <c r="L20" s="48">
        <f t="shared" si="8"/>
        <v>350826</v>
      </c>
      <c r="N20" s="86"/>
      <c r="O20" s="86"/>
    </row>
    <row r="21" spans="1:15">
      <c r="A21" s="90"/>
      <c r="B21" s="41" t="s">
        <v>30</v>
      </c>
      <c r="C21" s="73">
        <v>30370</v>
      </c>
      <c r="D21" s="74">
        <f t="shared" si="9"/>
        <v>4555.5</v>
      </c>
      <c r="E21" s="75" t="s">
        <v>46</v>
      </c>
      <c r="F21" s="84">
        <f t="shared" si="10"/>
        <v>45560</v>
      </c>
      <c r="G21" s="73">
        <f>+C21*31</f>
        <v>941470</v>
      </c>
      <c r="H21" s="85">
        <f t="shared" si="7"/>
        <v>141220</v>
      </c>
      <c r="I21" s="46" t="s">
        <v>4</v>
      </c>
      <c r="J21" s="47">
        <v>1295400</v>
      </c>
      <c r="K21" s="39">
        <f t="shared" si="11"/>
        <v>26</v>
      </c>
      <c r="L21" s="48">
        <f t="shared" si="8"/>
        <v>325767</v>
      </c>
      <c r="N21" s="86"/>
      <c r="O21" s="86"/>
    </row>
    <row r="22" spans="1:15">
      <c r="A22" s="90"/>
      <c r="B22" s="41" t="s">
        <v>31</v>
      </c>
      <c r="C22" s="42">
        <v>38340</v>
      </c>
      <c r="D22" s="33">
        <f t="shared" si="9"/>
        <v>5751</v>
      </c>
      <c r="E22" s="43"/>
      <c r="F22" s="35">
        <f t="shared" si="10"/>
        <v>57510</v>
      </c>
      <c r="G22" s="44">
        <f t="shared" si="6"/>
        <v>766800</v>
      </c>
      <c r="H22" s="45">
        <f t="shared" si="7"/>
        <v>115020</v>
      </c>
      <c r="I22" s="46" t="s">
        <v>5</v>
      </c>
      <c r="J22" s="47">
        <v>1189800</v>
      </c>
      <c r="K22" s="39">
        <f t="shared" si="11"/>
        <v>24</v>
      </c>
      <c r="L22" s="48">
        <f t="shared" si="8"/>
        <v>300708</v>
      </c>
      <c r="N22" s="86"/>
      <c r="O22" s="86"/>
    </row>
    <row r="23" spans="1:15">
      <c r="A23" s="90"/>
      <c r="B23" s="41" t="s">
        <v>32</v>
      </c>
      <c r="C23" s="42">
        <v>43570</v>
      </c>
      <c r="D23" s="33">
        <f t="shared" si="9"/>
        <v>6535.5</v>
      </c>
      <c r="E23" s="43"/>
      <c r="F23" s="35">
        <f t="shared" si="10"/>
        <v>65360</v>
      </c>
      <c r="G23" s="44">
        <f t="shared" si="6"/>
        <v>871400</v>
      </c>
      <c r="H23" s="45">
        <f t="shared" si="7"/>
        <v>130710</v>
      </c>
      <c r="I23" s="46" t="s">
        <v>6</v>
      </c>
      <c r="J23" s="47">
        <v>1021300</v>
      </c>
      <c r="K23" s="39">
        <f t="shared" si="11"/>
        <v>21</v>
      </c>
      <c r="L23" s="48">
        <f t="shared" si="8"/>
        <v>263119.5</v>
      </c>
      <c r="N23" s="86"/>
      <c r="O23" s="86"/>
    </row>
    <row r="24" spans="1:15">
      <c r="A24" s="90"/>
      <c r="B24" s="72" t="s">
        <v>33</v>
      </c>
      <c r="C24" s="73">
        <v>48170</v>
      </c>
      <c r="D24" s="74">
        <f t="shared" si="9"/>
        <v>7225.5</v>
      </c>
      <c r="E24" s="75"/>
      <c r="F24" s="76">
        <f t="shared" si="10"/>
        <v>72260</v>
      </c>
      <c r="G24" s="82">
        <f t="shared" si="6"/>
        <v>963400</v>
      </c>
      <c r="H24" s="83">
        <f t="shared" si="7"/>
        <v>144510</v>
      </c>
      <c r="I24" s="46" t="s">
        <v>34</v>
      </c>
      <c r="J24" s="47">
        <v>573900</v>
      </c>
      <c r="K24" s="49">
        <f t="shared" si="11"/>
        <v>11</v>
      </c>
      <c r="L24" s="50">
        <f t="shared" si="8"/>
        <v>137824.5</v>
      </c>
      <c r="N24" s="86"/>
      <c r="O24" s="86"/>
    </row>
    <row r="25" spans="1:15">
      <c r="A25" s="90"/>
      <c r="B25" s="41" t="s">
        <v>35</v>
      </c>
      <c r="C25" s="42">
        <v>52400</v>
      </c>
      <c r="D25" s="33">
        <f t="shared" si="9"/>
        <v>7860</v>
      </c>
      <c r="E25" s="43"/>
      <c r="F25" s="35">
        <f t="shared" si="10"/>
        <v>78600</v>
      </c>
      <c r="G25" s="44">
        <f t="shared" si="6"/>
        <v>1048000</v>
      </c>
      <c r="H25" s="45">
        <f t="shared" si="7"/>
        <v>157200</v>
      </c>
      <c r="I25" s="51"/>
      <c r="J25" s="52"/>
      <c r="K25" s="49"/>
      <c r="L25" s="50"/>
      <c r="N25" s="86"/>
      <c r="O25" s="86"/>
    </row>
    <row r="26" spans="1:15" ht="17.25" thickBot="1">
      <c r="A26" s="91"/>
      <c r="B26" s="19" t="s">
        <v>36</v>
      </c>
      <c r="C26" s="53">
        <v>56320</v>
      </c>
      <c r="D26" s="54">
        <f>(C26*0.15)</f>
        <v>8448</v>
      </c>
      <c r="E26" s="55"/>
      <c r="F26" s="56">
        <f t="shared" si="10"/>
        <v>84480</v>
      </c>
      <c r="G26" s="81">
        <f t="shared" si="6"/>
        <v>1126400</v>
      </c>
      <c r="H26" s="57">
        <f t="shared" si="7"/>
        <v>168960</v>
      </c>
      <c r="I26" s="58"/>
      <c r="J26" s="59"/>
      <c r="K26" s="60"/>
      <c r="L26" s="61"/>
      <c r="N26" s="86"/>
      <c r="O26" s="86"/>
    </row>
    <row r="27" spans="1:15" ht="17.25" thickBot="1">
      <c r="A27" s="92"/>
      <c r="B27" s="19" t="s">
        <v>37</v>
      </c>
      <c r="C27" s="53">
        <v>83530</v>
      </c>
      <c r="D27" s="54">
        <f>(C27*0.15)</f>
        <v>12529.5</v>
      </c>
      <c r="E27" s="93" t="s">
        <v>38</v>
      </c>
      <c r="F27" s="94"/>
      <c r="G27" s="94"/>
      <c r="H27" s="94"/>
      <c r="I27" s="94"/>
      <c r="J27" s="94"/>
      <c r="K27" s="94"/>
      <c r="L27" s="95"/>
    </row>
    <row r="28" spans="1:15" ht="7.5" customHeight="1" thickBot="1">
      <c r="A28" s="62"/>
      <c r="B28" s="63"/>
      <c r="C28" s="64"/>
      <c r="D28" s="64"/>
      <c r="E28" s="64"/>
      <c r="F28" s="64"/>
      <c r="G28" s="64"/>
      <c r="H28" s="64"/>
      <c r="I28" s="63"/>
      <c r="J28" s="63"/>
      <c r="K28" s="64"/>
      <c r="L28" s="24"/>
    </row>
    <row r="29" spans="1:15" ht="16.5" customHeight="1">
      <c r="A29" s="96" t="s">
        <v>39</v>
      </c>
      <c r="B29" s="65" t="s">
        <v>40</v>
      </c>
      <c r="C29" s="15">
        <v>75450</v>
      </c>
      <c r="D29" s="15">
        <f>ROUNDDOWN((C29*0.15),-1)</f>
        <v>11310</v>
      </c>
      <c r="E29" s="99" t="s">
        <v>41</v>
      </c>
      <c r="F29" s="100"/>
      <c r="G29" s="100"/>
      <c r="H29" s="100"/>
      <c r="I29" s="100"/>
      <c r="J29" s="100"/>
      <c r="K29" s="101"/>
      <c r="L29" s="24"/>
    </row>
    <row r="30" spans="1:15" ht="22.5">
      <c r="A30" s="97"/>
      <c r="B30" s="66" t="s">
        <v>42</v>
      </c>
      <c r="C30" s="67">
        <v>68030</v>
      </c>
      <c r="D30" s="18">
        <f>ROUNDDOWN((C30*0.15),-1)</f>
        <v>10200</v>
      </c>
      <c r="E30" s="102"/>
      <c r="F30" s="103"/>
      <c r="G30" s="103"/>
      <c r="H30" s="103"/>
      <c r="I30" s="103"/>
      <c r="J30" s="103"/>
      <c r="K30" s="104"/>
      <c r="L30" s="24"/>
    </row>
    <row r="31" spans="1:15" ht="17.25" thickBot="1">
      <c r="A31" s="98"/>
      <c r="B31" s="68" t="s">
        <v>43</v>
      </c>
      <c r="C31" s="80">
        <v>42480</v>
      </c>
      <c r="D31" s="69">
        <f>ROUNDDOWN((C31*0.15),-1)</f>
        <v>6370</v>
      </c>
      <c r="E31" s="105"/>
      <c r="F31" s="106"/>
      <c r="G31" s="106"/>
      <c r="H31" s="106"/>
      <c r="I31" s="106"/>
      <c r="J31" s="106"/>
      <c r="K31" s="107"/>
      <c r="L31" s="24"/>
    </row>
    <row r="32" spans="1:15">
      <c r="A32" s="70"/>
      <c r="B32" s="70"/>
      <c r="C32" s="71"/>
      <c r="D32" s="71"/>
      <c r="E32" s="71"/>
      <c r="F32" s="71"/>
      <c r="G32" s="71"/>
      <c r="H32" s="71"/>
      <c r="I32" s="70"/>
      <c r="J32" s="70"/>
      <c r="K32" s="71"/>
      <c r="L32" s="24"/>
    </row>
    <row r="33" spans="1:12" ht="31.5" customHeight="1" thickBot="1">
      <c r="A33" s="108" t="s">
        <v>59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24"/>
    </row>
    <row r="34" spans="1:12" ht="24" customHeight="1">
      <c r="A34" s="148" t="s">
        <v>49</v>
      </c>
      <c r="B34" s="149" t="s">
        <v>50</v>
      </c>
      <c r="C34" s="149" t="s">
        <v>60</v>
      </c>
      <c r="D34" s="149" t="s">
        <v>51</v>
      </c>
      <c r="E34" s="149" t="s">
        <v>52</v>
      </c>
      <c r="F34" s="150" t="s">
        <v>62</v>
      </c>
      <c r="G34" s="150"/>
      <c r="H34" s="150"/>
      <c r="I34" s="150"/>
      <c r="J34" s="150" t="s">
        <v>63</v>
      </c>
      <c r="K34" s="150"/>
      <c r="L34" s="151"/>
    </row>
    <row r="35" spans="1:12">
      <c r="A35" s="152"/>
      <c r="B35" s="153"/>
      <c r="C35" s="153"/>
      <c r="D35" s="153"/>
      <c r="E35" s="153"/>
      <c r="F35" s="154" t="s">
        <v>53</v>
      </c>
      <c r="G35" s="154" t="s">
        <v>55</v>
      </c>
      <c r="H35" s="154" t="s">
        <v>54</v>
      </c>
      <c r="I35" s="154" t="s">
        <v>61</v>
      </c>
      <c r="J35" s="155"/>
      <c r="K35" s="155"/>
      <c r="L35" s="156"/>
    </row>
    <row r="36" spans="1:12" ht="20.25" customHeight="1">
      <c r="A36" s="157" t="s">
        <v>56</v>
      </c>
      <c r="B36" s="161" t="s">
        <v>12</v>
      </c>
      <c r="C36" s="141">
        <f>D11*25</f>
        <v>221850</v>
      </c>
      <c r="D36" s="141">
        <v>62500</v>
      </c>
      <c r="E36" s="141">
        <v>25000</v>
      </c>
      <c r="F36" s="142">
        <f>C36+D36+E36</f>
        <v>309350</v>
      </c>
      <c r="G36" s="142">
        <f>(C36*0.6)+D36+E36</f>
        <v>220610</v>
      </c>
      <c r="H36" s="142">
        <f>(C36*0.4)+D36+E36</f>
        <v>176240</v>
      </c>
      <c r="I36" s="142">
        <f>D36+E36</f>
        <v>87500</v>
      </c>
      <c r="J36" s="143" t="s">
        <v>65</v>
      </c>
      <c r="K36" s="144"/>
      <c r="L36" s="145"/>
    </row>
    <row r="37" spans="1:12" ht="20.25" customHeight="1">
      <c r="A37" s="157" t="s">
        <v>57</v>
      </c>
      <c r="B37" s="161"/>
      <c r="C37" s="141">
        <f>F11*25</f>
        <v>205537.5</v>
      </c>
      <c r="D37" s="141">
        <v>62500</v>
      </c>
      <c r="E37" s="141">
        <v>25000</v>
      </c>
      <c r="F37" s="142">
        <f t="shared" ref="F37:F41" si="12">C37+D37+E37</f>
        <v>293037.5</v>
      </c>
      <c r="G37" s="142">
        <f t="shared" ref="G37:G41" si="13">(C37*0.6)+D37+E37</f>
        <v>210822.5</v>
      </c>
      <c r="H37" s="142">
        <f t="shared" ref="H37:H41" si="14">(C37*0.4)+D37+E37</f>
        <v>169715</v>
      </c>
      <c r="I37" s="142">
        <f t="shared" ref="I37:I41" si="15">D37+E37</f>
        <v>87500</v>
      </c>
      <c r="J37" s="144"/>
      <c r="K37" s="144"/>
      <c r="L37" s="145"/>
    </row>
    <row r="38" spans="1:12" ht="20.25" customHeight="1">
      <c r="A38" s="157" t="s">
        <v>4</v>
      </c>
      <c r="B38" s="161"/>
      <c r="C38" s="141">
        <f>H11*25</f>
        <v>189750</v>
      </c>
      <c r="D38" s="141">
        <v>62500</v>
      </c>
      <c r="E38" s="141">
        <v>25000</v>
      </c>
      <c r="F38" s="142">
        <f t="shared" si="12"/>
        <v>277250</v>
      </c>
      <c r="G38" s="142">
        <f t="shared" si="13"/>
        <v>201350</v>
      </c>
      <c r="H38" s="142">
        <f t="shared" si="14"/>
        <v>163400</v>
      </c>
      <c r="I38" s="142">
        <f t="shared" si="15"/>
        <v>87500</v>
      </c>
      <c r="J38" s="144"/>
      <c r="K38" s="144"/>
      <c r="L38" s="145"/>
    </row>
    <row r="39" spans="1:12" ht="20.25" customHeight="1">
      <c r="A39" s="157" t="s">
        <v>5</v>
      </c>
      <c r="B39" s="161"/>
      <c r="C39" s="141">
        <f>J11*25</f>
        <v>184575</v>
      </c>
      <c r="D39" s="141">
        <v>62500</v>
      </c>
      <c r="E39" s="141">
        <v>25000</v>
      </c>
      <c r="F39" s="142">
        <f t="shared" si="12"/>
        <v>272075</v>
      </c>
      <c r="G39" s="142">
        <f t="shared" si="13"/>
        <v>198245</v>
      </c>
      <c r="H39" s="142">
        <f t="shared" si="14"/>
        <v>161330</v>
      </c>
      <c r="I39" s="142">
        <f t="shared" si="15"/>
        <v>87500</v>
      </c>
      <c r="J39" s="144"/>
      <c r="K39" s="144"/>
      <c r="L39" s="145"/>
    </row>
    <row r="40" spans="1:12" ht="20.25" customHeight="1">
      <c r="A40" s="157" t="s">
        <v>6</v>
      </c>
      <c r="B40" s="161"/>
      <c r="C40" s="141">
        <f>L11*25</f>
        <v>179325</v>
      </c>
      <c r="D40" s="141">
        <v>62500</v>
      </c>
      <c r="E40" s="141">
        <v>25000</v>
      </c>
      <c r="F40" s="142">
        <f t="shared" si="12"/>
        <v>266825</v>
      </c>
      <c r="G40" s="142">
        <f t="shared" si="13"/>
        <v>195095</v>
      </c>
      <c r="H40" s="142">
        <f t="shared" si="14"/>
        <v>159230</v>
      </c>
      <c r="I40" s="142">
        <f t="shared" si="15"/>
        <v>87500</v>
      </c>
      <c r="J40" s="144"/>
      <c r="K40" s="144"/>
      <c r="L40" s="145"/>
    </row>
    <row r="41" spans="1:12" ht="20.25" customHeight="1" thickBot="1">
      <c r="A41" s="158" t="s">
        <v>58</v>
      </c>
      <c r="B41" s="162"/>
      <c r="C41" s="146">
        <v>86070</v>
      </c>
      <c r="D41" s="146">
        <v>30000</v>
      </c>
      <c r="E41" s="146">
        <v>12000</v>
      </c>
      <c r="F41" s="147">
        <f t="shared" si="12"/>
        <v>128070</v>
      </c>
      <c r="G41" s="147">
        <f t="shared" si="13"/>
        <v>93642</v>
      </c>
      <c r="H41" s="147">
        <f t="shared" si="14"/>
        <v>76428</v>
      </c>
      <c r="I41" s="147">
        <f t="shared" si="15"/>
        <v>42000</v>
      </c>
      <c r="J41" s="159" t="s">
        <v>64</v>
      </c>
      <c r="K41" s="159"/>
      <c r="L41" s="160"/>
    </row>
  </sheetData>
  <mergeCells count="36">
    <mergeCell ref="J41:L41"/>
    <mergeCell ref="J36:L40"/>
    <mergeCell ref="F34:I34"/>
    <mergeCell ref="J34:L35"/>
    <mergeCell ref="A2:L2"/>
    <mergeCell ref="A3:K3"/>
    <mergeCell ref="A5:B6"/>
    <mergeCell ref="C5:D5"/>
    <mergeCell ref="E5:F5"/>
    <mergeCell ref="G5:H5"/>
    <mergeCell ref="I5:J5"/>
    <mergeCell ref="K5:L5"/>
    <mergeCell ref="A7:B7"/>
    <mergeCell ref="A9:A13"/>
    <mergeCell ref="A14:B14"/>
    <mergeCell ref="A15:B15"/>
    <mergeCell ref="A17:A18"/>
    <mergeCell ref="B17:B18"/>
    <mergeCell ref="B36:B41"/>
    <mergeCell ref="A34:A35"/>
    <mergeCell ref="B34:B35"/>
    <mergeCell ref="C34:C35"/>
    <mergeCell ref="D34:D35"/>
    <mergeCell ref="E34:E35"/>
    <mergeCell ref="K17:K18"/>
    <mergeCell ref="A19:A27"/>
    <mergeCell ref="E27:L27"/>
    <mergeCell ref="A29:A31"/>
    <mergeCell ref="E29:K31"/>
    <mergeCell ref="A33:K33"/>
    <mergeCell ref="C17:C18"/>
    <mergeCell ref="D17:D18"/>
    <mergeCell ref="E17:E18"/>
    <mergeCell ref="F17:F18"/>
    <mergeCell ref="G17:H17"/>
    <mergeCell ref="I17:J17"/>
  </mergeCells>
  <phoneticPr fontId="3" type="noConversion"/>
  <pageMargins left="0.27559055118110237" right="0.19685039370078741" top="0.98425196850393704" bottom="0.74803149606299213" header="0.31496062992125984" footer="0.31496062992125984"/>
  <pageSetup paperSize="9" scale="9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</dc:creator>
  <cp:lastModifiedBy>USER</cp:lastModifiedBy>
  <cp:lastPrinted>2021-01-21T03:11:48Z</cp:lastPrinted>
  <dcterms:created xsi:type="dcterms:W3CDTF">2020-12-29T00:39:55Z</dcterms:created>
  <dcterms:modified xsi:type="dcterms:W3CDTF">2021-01-21T03:44:46Z</dcterms:modified>
</cp:coreProperties>
</file>